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style1.xml" ContentType="application/vnd.ms-office.chartstyle+xml"/>
  <Override PartName="/xl/charts/chart1.xml" ContentType="application/vnd.openxmlformats-officedocument.drawingml.chart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exa486\Documents\CP2\Exam writing\2021\221 - P2 (Liam)\"/>
    </mc:Choice>
  </mc:AlternateContent>
  <xr:revisionPtr revIDLastSave="0" documentId="13_ncr:1_{10ACBC2D-E422-49C4-BDD8-FE4B9610BA3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Claims history" sheetId="1" r:id="rId1"/>
    <sheet name="Inflation rates" sheetId="2" r:id="rId2"/>
    <sheet name="Adjusted claims inflation" sheetId="3" r:id="rId3"/>
    <sheet name="Policy features 5xs5" sheetId="4" r:id="rId4"/>
    <sheet name="Expected claims 5xs5" sheetId="5" r:id="rId5"/>
    <sheet name="Payout pattern 5xs5" sheetId="9" r:id="rId6"/>
    <sheet name="Cashflow projection 5xs5" sheetId="10" r:id="rId7"/>
  </sheets>
  <definedNames>
    <definedName name="ClaimsData">'Policy features 5xs5'!$B$8:$B$127</definedName>
    <definedName name="Discount">'Cashflow projection 5xs5'!$D$2</definedName>
    <definedName name="LowerLevel">'Policy features 5xs5'!$B$4</definedName>
    <definedName name="UpperLevel">'Policy features 5xs5'!$B$5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0" l="1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C5" i="2"/>
  <c r="A5" i="3" l="1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4" i="3"/>
  <c r="I6" i="10" l="1"/>
  <c r="A5" i="10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D27" i="10" s="1"/>
  <c r="B5" i="9"/>
  <c r="B4" i="10" s="1"/>
  <c r="A6" i="9"/>
  <c r="B6" i="9" s="1"/>
  <c r="B5" i="10" s="1"/>
  <c r="D25" i="10" l="1"/>
  <c r="D23" i="10"/>
  <c r="D21" i="10"/>
  <c r="D19" i="10"/>
  <c r="D17" i="10"/>
  <c r="D15" i="10"/>
  <c r="D13" i="10"/>
  <c r="D11" i="10"/>
  <c r="D9" i="10"/>
  <c r="D7" i="10"/>
  <c r="D5" i="10"/>
  <c r="D26" i="10"/>
  <c r="D24" i="10"/>
  <c r="D22" i="10"/>
  <c r="D20" i="10"/>
  <c r="D18" i="10"/>
  <c r="D16" i="10"/>
  <c r="D14" i="10"/>
  <c r="D12" i="10"/>
  <c r="D10" i="10"/>
  <c r="D8" i="10"/>
  <c r="D6" i="10"/>
  <c r="A7" i="9"/>
  <c r="A8" i="9" l="1"/>
  <c r="B7" i="9"/>
  <c r="B6" i="10" s="1"/>
  <c r="A9" i="9" l="1"/>
  <c r="B8" i="9"/>
  <c r="B7" i="10" s="1"/>
  <c r="C25" i="2"/>
  <c r="D24" i="2" s="1"/>
  <c r="C6" i="2"/>
  <c r="C7" i="2"/>
  <c r="C8" i="2"/>
  <c r="C9" i="2"/>
  <c r="D8" i="2" s="1"/>
  <c r="C10" i="2"/>
  <c r="C11" i="2"/>
  <c r="C12" i="2"/>
  <c r="C13" i="2"/>
  <c r="C14" i="2"/>
  <c r="C15" i="2"/>
  <c r="C16" i="2"/>
  <c r="C17" i="2"/>
  <c r="D16" i="2" s="1"/>
  <c r="C18" i="2"/>
  <c r="C19" i="2"/>
  <c r="C20" i="2"/>
  <c r="C21" i="2"/>
  <c r="C22" i="2"/>
  <c r="C23" i="2"/>
  <c r="D22" i="2" s="1"/>
  <c r="C24" i="2"/>
  <c r="D23" i="2" s="1"/>
  <c r="D7" i="2" l="1"/>
  <c r="D14" i="2"/>
  <c r="D6" i="2"/>
  <c r="D15" i="2"/>
  <c r="D13" i="2"/>
  <c r="D5" i="2"/>
  <c r="D4" i="2"/>
  <c r="D12" i="2"/>
  <c r="D11" i="2"/>
  <c r="D10" i="2"/>
  <c r="D21" i="2"/>
  <c r="D20" i="2"/>
  <c r="D19" i="2"/>
  <c r="D18" i="2"/>
  <c r="D17" i="2"/>
  <c r="D9" i="2"/>
  <c r="A10" i="9"/>
  <c r="B9" i="9"/>
  <c r="B8" i="10" s="1"/>
  <c r="A11" i="9" l="1"/>
  <c r="B10" i="9"/>
  <c r="B9" i="10" s="1"/>
  <c r="A12" i="9" l="1"/>
  <c r="B11" i="9"/>
  <c r="B10" i="10" s="1"/>
  <c r="A3" i="5"/>
  <c r="A15" i="4"/>
  <c r="A16" i="4"/>
  <c r="A24" i="4"/>
  <c r="A32" i="4"/>
  <c r="A40" i="4"/>
  <c r="A48" i="4"/>
  <c r="A56" i="4"/>
  <c r="A64" i="4"/>
  <c r="A72" i="4"/>
  <c r="A80" i="4"/>
  <c r="A88" i="4"/>
  <c r="A96" i="4"/>
  <c r="A104" i="4"/>
  <c r="A112" i="4"/>
  <c r="A120" i="4"/>
  <c r="A8" i="4"/>
  <c r="C5" i="3"/>
  <c r="D5" i="3" s="1"/>
  <c r="B9" i="4" s="1"/>
  <c r="C6" i="3"/>
  <c r="D6" i="3" s="1"/>
  <c r="B10" i="4" s="1"/>
  <c r="C7" i="3"/>
  <c r="C8" i="3"/>
  <c r="C9" i="3"/>
  <c r="C10" i="3"/>
  <c r="C78" i="3"/>
  <c r="D78" i="3" s="1"/>
  <c r="B82" i="4" s="1"/>
  <c r="C82" i="4" s="1"/>
  <c r="C85" i="3"/>
  <c r="D85" i="3" s="1"/>
  <c r="B89" i="4" s="1"/>
  <c r="B4" i="3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2" i="5" s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5" i="1"/>
  <c r="C3" i="1" s="1"/>
  <c r="C74" i="3" l="1"/>
  <c r="D74" i="3" s="1"/>
  <c r="B78" i="4" s="1"/>
  <c r="C118" i="3"/>
  <c r="D118" i="3" s="1"/>
  <c r="B122" i="4" s="1"/>
  <c r="C122" i="4" s="1"/>
  <c r="C114" i="3"/>
  <c r="D114" i="3" s="1"/>
  <c r="B118" i="4" s="1"/>
  <c r="C45" i="3"/>
  <c r="D45" i="3" s="1"/>
  <c r="B49" i="4" s="1"/>
  <c r="C56" i="3"/>
  <c r="C52" i="3"/>
  <c r="D52" i="3" s="1"/>
  <c r="B56" i="4" s="1"/>
  <c r="C56" i="4" s="1"/>
  <c r="C111" i="3"/>
  <c r="D111" i="3" s="1"/>
  <c r="B115" i="4" s="1"/>
  <c r="C41" i="3"/>
  <c r="D41" i="3" s="1"/>
  <c r="B45" i="4" s="1"/>
  <c r="C45" i="4" s="1"/>
  <c r="C107" i="3"/>
  <c r="D107" i="3" s="1"/>
  <c r="B111" i="4" s="1"/>
  <c r="C111" i="4" s="1"/>
  <c r="D56" i="3"/>
  <c r="B60" i="4" s="1"/>
  <c r="D8" i="3"/>
  <c r="B12" i="4" s="1"/>
  <c r="C23" i="3"/>
  <c r="D23" i="3" s="1"/>
  <c r="B27" i="4" s="1"/>
  <c r="C19" i="3"/>
  <c r="D19" i="3" s="1"/>
  <c r="B23" i="4" s="1"/>
  <c r="C16" i="3"/>
  <c r="D16" i="3" s="1"/>
  <c r="B20" i="4" s="1"/>
  <c r="C12" i="3"/>
  <c r="D12" i="3" s="1"/>
  <c r="B16" i="4" s="1"/>
  <c r="C16" i="4" s="1"/>
  <c r="C121" i="3"/>
  <c r="D121" i="3" s="1"/>
  <c r="B125" i="4" s="1"/>
  <c r="C103" i="3"/>
  <c r="D103" i="3" s="1"/>
  <c r="B107" i="4" s="1"/>
  <c r="C107" i="4" s="1"/>
  <c r="C99" i="3"/>
  <c r="D99" i="3" s="1"/>
  <c r="B103" i="4" s="1"/>
  <c r="C103" i="4" s="1"/>
  <c r="C96" i="3"/>
  <c r="D96" i="3" s="1"/>
  <c r="B100" i="4" s="1"/>
  <c r="C100" i="4" s="1"/>
  <c r="C92" i="3"/>
  <c r="D92" i="3" s="1"/>
  <c r="B96" i="4" s="1"/>
  <c r="C96" i="4" s="1"/>
  <c r="C81" i="3"/>
  <c r="D81" i="3" s="1"/>
  <c r="B85" i="4" s="1"/>
  <c r="C85" i="4" s="1"/>
  <c r="C70" i="3"/>
  <c r="D70" i="3" s="1"/>
  <c r="B74" i="4" s="1"/>
  <c r="C66" i="3"/>
  <c r="D66" i="3" s="1"/>
  <c r="B70" i="4" s="1"/>
  <c r="C63" i="3"/>
  <c r="D63" i="3" s="1"/>
  <c r="B67" i="4" s="1"/>
  <c r="C59" i="3"/>
  <c r="D59" i="3" s="1"/>
  <c r="B63" i="4" s="1"/>
  <c r="C37" i="3"/>
  <c r="D37" i="3" s="1"/>
  <c r="B41" i="4" s="1"/>
  <c r="C30" i="3"/>
  <c r="D30" i="3" s="1"/>
  <c r="B34" i="4" s="1"/>
  <c r="C26" i="3"/>
  <c r="D26" i="3" s="1"/>
  <c r="B30" i="4" s="1"/>
  <c r="C106" i="3"/>
  <c r="D106" i="3" s="1"/>
  <c r="B110" i="4" s="1"/>
  <c r="C88" i="3"/>
  <c r="D88" i="3" s="1"/>
  <c r="B92" i="4" s="1"/>
  <c r="C92" i="4" s="1"/>
  <c r="C44" i="3"/>
  <c r="D44" i="3" s="1"/>
  <c r="B48" i="4" s="1"/>
  <c r="C48" i="4" s="1"/>
  <c r="C22" i="3"/>
  <c r="D22" i="3" s="1"/>
  <c r="B26" i="4" s="1"/>
  <c r="C113" i="3"/>
  <c r="D113" i="3" s="1"/>
  <c r="B117" i="4" s="1"/>
  <c r="C117" i="4" s="1"/>
  <c r="C102" i="3"/>
  <c r="D102" i="3" s="1"/>
  <c r="B106" i="4" s="1"/>
  <c r="C106" i="4" s="1"/>
  <c r="C98" i="3"/>
  <c r="D98" i="3" s="1"/>
  <c r="B102" i="4" s="1"/>
  <c r="C102" i="4" s="1"/>
  <c r="C95" i="3"/>
  <c r="D95" i="3" s="1"/>
  <c r="B99" i="4" s="1"/>
  <c r="C91" i="3"/>
  <c r="D91" i="3" s="1"/>
  <c r="B95" i="4" s="1"/>
  <c r="C69" i="3"/>
  <c r="D69" i="3" s="1"/>
  <c r="B73" i="4" s="1"/>
  <c r="C62" i="3"/>
  <c r="D62" i="3" s="1"/>
  <c r="B66" i="4" s="1"/>
  <c r="C58" i="3"/>
  <c r="D58" i="3" s="1"/>
  <c r="B62" i="4" s="1"/>
  <c r="C40" i="3"/>
  <c r="D40" i="3" s="1"/>
  <c r="B44" i="4" s="1"/>
  <c r="C36" i="3"/>
  <c r="D36" i="3" s="1"/>
  <c r="B40" i="4" s="1"/>
  <c r="C40" i="4" s="1"/>
  <c r="C29" i="3"/>
  <c r="D29" i="3" s="1"/>
  <c r="B33" i="4" s="1"/>
  <c r="C25" i="3"/>
  <c r="D25" i="3" s="1"/>
  <c r="B29" i="4" s="1"/>
  <c r="D7" i="3"/>
  <c r="B11" i="4" s="1"/>
  <c r="A14" i="5"/>
  <c r="C110" i="3"/>
  <c r="D110" i="3" s="1"/>
  <c r="B114" i="4" s="1"/>
  <c r="C114" i="4" s="1"/>
  <c r="C84" i="3"/>
  <c r="D84" i="3" s="1"/>
  <c r="B88" i="4" s="1"/>
  <c r="C88" i="4" s="1"/>
  <c r="C48" i="3"/>
  <c r="D48" i="3" s="1"/>
  <c r="B52" i="4" s="1"/>
  <c r="A18" i="5"/>
  <c r="C120" i="3"/>
  <c r="D120" i="3" s="1"/>
  <c r="B124" i="4" s="1"/>
  <c r="C124" i="4" s="1"/>
  <c r="C116" i="3"/>
  <c r="D116" i="3" s="1"/>
  <c r="B120" i="4" s="1"/>
  <c r="C120" i="4" s="1"/>
  <c r="C109" i="3"/>
  <c r="D109" i="3" s="1"/>
  <c r="B113" i="4" s="1"/>
  <c r="C113" i="4" s="1"/>
  <c r="C105" i="3"/>
  <c r="D105" i="3" s="1"/>
  <c r="B109" i="4" s="1"/>
  <c r="C109" i="4" s="1"/>
  <c r="C87" i="3"/>
  <c r="D87" i="3" s="1"/>
  <c r="B91" i="4" s="1"/>
  <c r="C91" i="4" s="1"/>
  <c r="C83" i="3"/>
  <c r="D83" i="3" s="1"/>
  <c r="B87" i="4" s="1"/>
  <c r="C80" i="3"/>
  <c r="D80" i="3" s="1"/>
  <c r="B84" i="4" s="1"/>
  <c r="C76" i="3"/>
  <c r="D76" i="3" s="1"/>
  <c r="B80" i="4" s="1"/>
  <c r="C80" i="4" s="1"/>
  <c r="C65" i="3"/>
  <c r="D65" i="3" s="1"/>
  <c r="B69" i="4" s="1"/>
  <c r="C54" i="3"/>
  <c r="D54" i="3" s="1"/>
  <c r="B58" i="4" s="1"/>
  <c r="C50" i="3"/>
  <c r="D50" i="3" s="1"/>
  <c r="B54" i="4" s="1"/>
  <c r="C54" i="4" s="1"/>
  <c r="C47" i="3"/>
  <c r="D47" i="3" s="1"/>
  <c r="B51" i="4" s="1"/>
  <c r="C43" i="3"/>
  <c r="D43" i="3" s="1"/>
  <c r="B47" i="4" s="1"/>
  <c r="C21" i="3"/>
  <c r="D21" i="3" s="1"/>
  <c r="B25" i="4" s="1"/>
  <c r="C14" i="3"/>
  <c r="D14" i="3" s="1"/>
  <c r="B18" i="4" s="1"/>
  <c r="C18" i="4" s="1"/>
  <c r="D10" i="3"/>
  <c r="B14" i="4" s="1"/>
  <c r="A10" i="5"/>
  <c r="C77" i="3"/>
  <c r="D77" i="3" s="1"/>
  <c r="B81" i="4" s="1"/>
  <c r="C81" i="4" s="1"/>
  <c r="C51" i="3"/>
  <c r="D51" i="3" s="1"/>
  <c r="B55" i="4" s="1"/>
  <c r="C18" i="3"/>
  <c r="D18" i="3" s="1"/>
  <c r="B22" i="4" s="1"/>
  <c r="C22" i="4" s="1"/>
  <c r="C123" i="3"/>
  <c r="D123" i="3" s="1"/>
  <c r="B127" i="4" s="1"/>
  <c r="C127" i="4" s="1"/>
  <c r="C101" i="3"/>
  <c r="D101" i="3" s="1"/>
  <c r="B105" i="4" s="1"/>
  <c r="C105" i="4" s="1"/>
  <c r="C94" i="3"/>
  <c r="D94" i="3" s="1"/>
  <c r="B98" i="4" s="1"/>
  <c r="C90" i="3"/>
  <c r="D90" i="3" s="1"/>
  <c r="B94" i="4" s="1"/>
  <c r="C94" i="4" s="1"/>
  <c r="C72" i="3"/>
  <c r="D72" i="3" s="1"/>
  <c r="B76" i="4" s="1"/>
  <c r="C68" i="3"/>
  <c r="D68" i="3" s="1"/>
  <c r="B72" i="4" s="1"/>
  <c r="C72" i="4" s="1"/>
  <c r="C61" i="3"/>
  <c r="D61" i="3" s="1"/>
  <c r="B65" i="4" s="1"/>
  <c r="C65" i="4" s="1"/>
  <c r="C57" i="3"/>
  <c r="D57" i="3" s="1"/>
  <c r="B61" i="4" s="1"/>
  <c r="C39" i="3"/>
  <c r="D39" i="3" s="1"/>
  <c r="B43" i="4" s="1"/>
  <c r="C35" i="3"/>
  <c r="D35" i="3" s="1"/>
  <c r="B39" i="4" s="1"/>
  <c r="C39" i="4" s="1"/>
  <c r="C32" i="3"/>
  <c r="D32" i="3" s="1"/>
  <c r="B36" i="4" s="1"/>
  <c r="C36" i="4" s="1"/>
  <c r="C28" i="3"/>
  <c r="D28" i="3" s="1"/>
  <c r="B32" i="4" s="1"/>
  <c r="C32" i="4" s="1"/>
  <c r="C17" i="3"/>
  <c r="D17" i="3" s="1"/>
  <c r="B21" i="4" s="1"/>
  <c r="A6" i="5"/>
  <c r="C55" i="3"/>
  <c r="D55" i="3" s="1"/>
  <c r="B59" i="4" s="1"/>
  <c r="C59" i="4" s="1"/>
  <c r="C11" i="3"/>
  <c r="D11" i="3" s="1"/>
  <c r="B15" i="4" s="1"/>
  <c r="C15" i="4" s="1"/>
  <c r="C119" i="3"/>
  <c r="D119" i="3" s="1"/>
  <c r="B123" i="4" s="1"/>
  <c r="C123" i="4" s="1"/>
  <c r="C115" i="3"/>
  <c r="D115" i="3" s="1"/>
  <c r="B119" i="4" s="1"/>
  <c r="C119" i="4" s="1"/>
  <c r="C112" i="3"/>
  <c r="D112" i="3" s="1"/>
  <c r="B116" i="4" s="1"/>
  <c r="C108" i="3"/>
  <c r="D108" i="3" s="1"/>
  <c r="B112" i="4" s="1"/>
  <c r="C112" i="4" s="1"/>
  <c r="C97" i="3"/>
  <c r="D97" i="3" s="1"/>
  <c r="B101" i="4" s="1"/>
  <c r="C101" i="4" s="1"/>
  <c r="C86" i="3"/>
  <c r="D86" i="3" s="1"/>
  <c r="B90" i="4" s="1"/>
  <c r="C90" i="4" s="1"/>
  <c r="C82" i="3"/>
  <c r="D82" i="3" s="1"/>
  <c r="B86" i="4" s="1"/>
  <c r="C79" i="3"/>
  <c r="D79" i="3" s="1"/>
  <c r="B83" i="4" s="1"/>
  <c r="C83" i="4" s="1"/>
  <c r="C75" i="3"/>
  <c r="D75" i="3" s="1"/>
  <c r="B79" i="4" s="1"/>
  <c r="C79" i="4" s="1"/>
  <c r="C53" i="3"/>
  <c r="D53" i="3" s="1"/>
  <c r="B57" i="4" s="1"/>
  <c r="C46" i="3"/>
  <c r="D46" i="3" s="1"/>
  <c r="B50" i="4" s="1"/>
  <c r="C42" i="3"/>
  <c r="D42" i="3" s="1"/>
  <c r="B46" i="4" s="1"/>
  <c r="C24" i="3"/>
  <c r="D24" i="3" s="1"/>
  <c r="B28" i="4" s="1"/>
  <c r="C20" i="3"/>
  <c r="D20" i="3" s="1"/>
  <c r="B24" i="4" s="1"/>
  <c r="C24" i="4" s="1"/>
  <c r="C13" i="3"/>
  <c r="D13" i="3" s="1"/>
  <c r="B17" i="4" s="1"/>
  <c r="D9" i="3"/>
  <c r="B13" i="4" s="1"/>
  <c r="C117" i="3"/>
  <c r="D117" i="3" s="1"/>
  <c r="B121" i="4" s="1"/>
  <c r="C73" i="3"/>
  <c r="D73" i="3" s="1"/>
  <c r="B77" i="4" s="1"/>
  <c r="C33" i="3"/>
  <c r="D33" i="3" s="1"/>
  <c r="B37" i="4" s="1"/>
  <c r="C15" i="3"/>
  <c r="D15" i="3" s="1"/>
  <c r="B19" i="4" s="1"/>
  <c r="C122" i="3"/>
  <c r="D122" i="3" s="1"/>
  <c r="B126" i="4" s="1"/>
  <c r="C126" i="4" s="1"/>
  <c r="C104" i="3"/>
  <c r="D104" i="3" s="1"/>
  <c r="B108" i="4" s="1"/>
  <c r="C108" i="4" s="1"/>
  <c r="C100" i="3"/>
  <c r="D100" i="3" s="1"/>
  <c r="B104" i="4" s="1"/>
  <c r="C104" i="4" s="1"/>
  <c r="C93" i="3"/>
  <c r="D93" i="3" s="1"/>
  <c r="B97" i="4" s="1"/>
  <c r="C97" i="4" s="1"/>
  <c r="C89" i="3"/>
  <c r="D89" i="3" s="1"/>
  <c r="B93" i="4" s="1"/>
  <c r="C71" i="3"/>
  <c r="D71" i="3" s="1"/>
  <c r="B75" i="4" s="1"/>
  <c r="C67" i="3"/>
  <c r="D67" i="3" s="1"/>
  <c r="B71" i="4" s="1"/>
  <c r="C71" i="4" s="1"/>
  <c r="C64" i="3"/>
  <c r="D64" i="3" s="1"/>
  <c r="B68" i="4" s="1"/>
  <c r="C68" i="4" s="1"/>
  <c r="C60" i="3"/>
  <c r="D60" i="3" s="1"/>
  <c r="B64" i="4" s="1"/>
  <c r="C64" i="4" s="1"/>
  <c r="C49" i="3"/>
  <c r="D49" i="3" s="1"/>
  <c r="B53" i="4" s="1"/>
  <c r="C38" i="3"/>
  <c r="D38" i="3" s="1"/>
  <c r="B42" i="4" s="1"/>
  <c r="C42" i="4" s="1"/>
  <c r="C34" i="3"/>
  <c r="D34" i="3" s="1"/>
  <c r="B38" i="4" s="1"/>
  <c r="C31" i="3"/>
  <c r="D31" i="3" s="1"/>
  <c r="B35" i="4" s="1"/>
  <c r="C35" i="4" s="1"/>
  <c r="C27" i="3"/>
  <c r="D27" i="3" s="1"/>
  <c r="B31" i="4" s="1"/>
  <c r="C31" i="4" s="1"/>
  <c r="A127" i="4"/>
  <c r="A119" i="4"/>
  <c r="A111" i="4"/>
  <c r="A103" i="4"/>
  <c r="A95" i="4"/>
  <c r="C95" i="4" s="1"/>
  <c r="A87" i="4"/>
  <c r="A79" i="4"/>
  <c r="A71" i="4"/>
  <c r="A63" i="4"/>
  <c r="A55" i="4"/>
  <c r="C55" i="4" s="1"/>
  <c r="A47" i="4"/>
  <c r="A39" i="4"/>
  <c r="A31" i="4"/>
  <c r="A23" i="4"/>
  <c r="C23" i="4" s="1"/>
  <c r="C4" i="3"/>
  <c r="D4" i="3" s="1"/>
  <c r="B8" i="4" s="1"/>
  <c r="A126" i="4"/>
  <c r="A118" i="4"/>
  <c r="C118" i="4" s="1"/>
  <c r="A110" i="4"/>
  <c r="C110" i="4" s="1"/>
  <c r="A102" i="4"/>
  <c r="A94" i="4"/>
  <c r="A86" i="4"/>
  <c r="C86" i="4" s="1"/>
  <c r="A78" i="4"/>
  <c r="C78" i="4" s="1"/>
  <c r="A70" i="4"/>
  <c r="A62" i="4"/>
  <c r="C62" i="4" s="1"/>
  <c r="A54" i="4"/>
  <c r="A46" i="4"/>
  <c r="A38" i="4"/>
  <c r="A30" i="4"/>
  <c r="A22" i="4"/>
  <c r="A14" i="4"/>
  <c r="A125" i="4"/>
  <c r="A117" i="4"/>
  <c r="A109" i="4"/>
  <c r="A101" i="4"/>
  <c r="A93" i="4"/>
  <c r="A85" i="4"/>
  <c r="A77" i="4"/>
  <c r="A69" i="4"/>
  <c r="A61" i="4"/>
  <c r="A53" i="4"/>
  <c r="A45" i="4"/>
  <c r="A37" i="4"/>
  <c r="A29" i="4"/>
  <c r="A21" i="4"/>
  <c r="A13" i="4"/>
  <c r="A124" i="4"/>
  <c r="A116" i="4"/>
  <c r="A108" i="4"/>
  <c r="A100" i="4"/>
  <c r="A92" i="4"/>
  <c r="A84" i="4"/>
  <c r="A76" i="4"/>
  <c r="A68" i="4"/>
  <c r="A60" i="4"/>
  <c r="C60" i="4" s="1"/>
  <c r="A52" i="4"/>
  <c r="A44" i="4"/>
  <c r="A36" i="4"/>
  <c r="A28" i="4"/>
  <c r="A20" i="4"/>
  <c r="A12" i="4"/>
  <c r="C12" i="4" s="1"/>
  <c r="A123" i="4"/>
  <c r="A115" i="4"/>
  <c r="C115" i="4" s="1"/>
  <c r="A107" i="4"/>
  <c r="A99" i="4"/>
  <c r="C99" i="4" s="1"/>
  <c r="A91" i="4"/>
  <c r="A83" i="4"/>
  <c r="A75" i="4"/>
  <c r="A67" i="4"/>
  <c r="A59" i="4"/>
  <c r="A51" i="4"/>
  <c r="A43" i="4"/>
  <c r="A35" i="4"/>
  <c r="A27" i="4"/>
  <c r="A19" i="4"/>
  <c r="A11" i="4"/>
  <c r="C11" i="4" s="1"/>
  <c r="A122" i="4"/>
  <c r="A114" i="4"/>
  <c r="A106" i="4"/>
  <c r="A98" i="4"/>
  <c r="A90" i="4"/>
  <c r="A82" i="4"/>
  <c r="A74" i="4"/>
  <c r="A66" i="4"/>
  <c r="A58" i="4"/>
  <c r="A50" i="4"/>
  <c r="A42" i="4"/>
  <c r="A34" i="4"/>
  <c r="A26" i="4"/>
  <c r="C26" i="4" s="1"/>
  <c r="A18" i="4"/>
  <c r="A10" i="4"/>
  <c r="C10" i="4" s="1"/>
  <c r="A121" i="4"/>
  <c r="A113" i="4"/>
  <c r="A105" i="4"/>
  <c r="A97" i="4"/>
  <c r="A89" i="4"/>
  <c r="C89" i="4" s="1"/>
  <c r="A81" i="4"/>
  <c r="A73" i="4"/>
  <c r="A65" i="4"/>
  <c r="A57" i="4"/>
  <c r="A49" i="4"/>
  <c r="C49" i="4" s="1"/>
  <c r="A41" i="4"/>
  <c r="A33" i="4"/>
  <c r="A25" i="4"/>
  <c r="A17" i="4"/>
  <c r="C17" i="4" s="1"/>
  <c r="A9" i="4"/>
  <c r="C9" i="4" s="1"/>
  <c r="A13" i="9"/>
  <c r="B12" i="9"/>
  <c r="B11" i="10" s="1"/>
  <c r="A21" i="5"/>
  <c r="A17" i="5"/>
  <c r="A13" i="5"/>
  <c r="A9" i="5"/>
  <c r="A5" i="5"/>
  <c r="A20" i="5"/>
  <c r="A16" i="5"/>
  <c r="A12" i="5"/>
  <c r="A8" i="5"/>
  <c r="A4" i="5"/>
  <c r="A19" i="5"/>
  <c r="A15" i="5"/>
  <c r="A11" i="5"/>
  <c r="A7" i="5"/>
  <c r="C77" i="4" l="1"/>
  <c r="C87" i="4"/>
  <c r="C125" i="4"/>
  <c r="C121" i="4"/>
  <c r="C43" i="4"/>
  <c r="C66" i="4"/>
  <c r="C13" i="4"/>
  <c r="C30" i="4"/>
  <c r="C69" i="4"/>
  <c r="C8" i="4"/>
  <c r="E4" i="4"/>
  <c r="C46" i="4"/>
  <c r="C52" i="4"/>
  <c r="C63" i="4"/>
  <c r="C58" i="4"/>
  <c r="C29" i="4"/>
  <c r="C25" i="4"/>
  <c r="C41" i="4"/>
  <c r="C73" i="4"/>
  <c r="C27" i="4"/>
  <c r="C53" i="4"/>
  <c r="C74" i="4"/>
  <c r="C19" i="4"/>
  <c r="C61" i="4"/>
  <c r="C34" i="4"/>
  <c r="C70" i="4"/>
  <c r="C33" i="4"/>
  <c r="C51" i="4"/>
  <c r="C98" i="4"/>
  <c r="C116" i="4"/>
  <c r="C50" i="4"/>
  <c r="C44" i="4"/>
  <c r="C67" i="4"/>
  <c r="C76" i="4"/>
  <c r="C21" i="4"/>
  <c r="C14" i="4"/>
  <c r="C22" i="5" s="1"/>
  <c r="C57" i="4"/>
  <c r="C75" i="4"/>
  <c r="C20" i="4"/>
  <c r="C84" i="4"/>
  <c r="C93" i="4"/>
  <c r="C38" i="4"/>
  <c r="C47" i="4"/>
  <c r="C28" i="4"/>
  <c r="C37" i="4"/>
  <c r="A14" i="9"/>
  <c r="B13" i="9"/>
  <c r="B12" i="10" s="1"/>
  <c r="C14" i="5" l="1"/>
  <c r="B12" i="5"/>
  <c r="B22" i="5"/>
  <c r="B21" i="5"/>
  <c r="C20" i="5"/>
  <c r="B10" i="5"/>
  <c r="C11" i="5"/>
  <c r="B16" i="5"/>
  <c r="C7" i="5"/>
  <c r="B19" i="5"/>
  <c r="B6" i="5"/>
  <c r="C4" i="5"/>
  <c r="C17" i="5"/>
  <c r="C5" i="5"/>
  <c r="B5" i="5"/>
  <c r="B7" i="5"/>
  <c r="C3" i="5"/>
  <c r="B8" i="5"/>
  <c r="B17" i="5"/>
  <c r="B18" i="5"/>
  <c r="B14" i="5"/>
  <c r="B3" i="5"/>
  <c r="C18" i="5"/>
  <c r="C12" i="5"/>
  <c r="C13" i="5"/>
  <c r="B20" i="5"/>
  <c r="C6" i="5"/>
  <c r="B9" i="5"/>
  <c r="B15" i="5"/>
  <c r="C8" i="5"/>
  <c r="B4" i="5"/>
  <c r="B11" i="5"/>
  <c r="C16" i="5"/>
  <c r="C21" i="5"/>
  <c r="C19" i="5"/>
  <c r="C10" i="5"/>
  <c r="C15" i="5"/>
  <c r="C9" i="5"/>
  <c r="B13" i="5"/>
  <c r="A15" i="9"/>
  <c r="B14" i="9"/>
  <c r="B13" i="10" s="1"/>
  <c r="F4" i="5" l="1"/>
  <c r="F3" i="5"/>
  <c r="A16" i="9"/>
  <c r="B15" i="9"/>
  <c r="B14" i="10" s="1"/>
  <c r="F5" i="5" l="1"/>
  <c r="C6" i="10"/>
  <c r="C10" i="10"/>
  <c r="C14" i="10"/>
  <c r="C8" i="10"/>
  <c r="C12" i="10"/>
  <c r="C5" i="10"/>
  <c r="C13" i="10"/>
  <c r="C7" i="10"/>
  <c r="C11" i="10"/>
  <c r="C4" i="10"/>
  <c r="C9" i="10"/>
  <c r="A17" i="9"/>
  <c r="B16" i="9"/>
  <c r="B15" i="10" s="1"/>
  <c r="C15" i="10" s="1"/>
  <c r="E9" i="10" l="1"/>
  <c r="E4" i="10"/>
  <c r="E11" i="10"/>
  <c r="E5" i="10"/>
  <c r="E15" i="10"/>
  <c r="E7" i="10"/>
  <c r="E13" i="10"/>
  <c r="E12" i="10"/>
  <c r="E10" i="10"/>
  <c r="E8" i="10"/>
  <c r="E14" i="10"/>
  <c r="E6" i="10"/>
  <c r="A18" i="9"/>
  <c r="B17" i="9"/>
  <c r="B16" i="10" s="1"/>
  <c r="C16" i="10" s="1"/>
  <c r="E16" i="10" s="1"/>
  <c r="A19" i="9" l="1"/>
  <c r="B18" i="9"/>
  <c r="B17" i="10" s="1"/>
  <c r="C17" i="10" s="1"/>
  <c r="E17" i="10" l="1"/>
  <c r="A20" i="9"/>
  <c r="B19" i="9"/>
  <c r="B18" i="10" s="1"/>
  <c r="C18" i="10" s="1"/>
  <c r="E18" i="10" s="1"/>
  <c r="A21" i="9" l="1"/>
  <c r="B20" i="9"/>
  <c r="B19" i="10" s="1"/>
  <c r="C19" i="10" s="1"/>
  <c r="E19" i="10" s="1"/>
  <c r="A22" i="9" l="1"/>
  <c r="B21" i="9"/>
  <c r="B20" i="10" s="1"/>
  <c r="C20" i="10" s="1"/>
  <c r="E20" i="10" s="1"/>
  <c r="A23" i="9" l="1"/>
  <c r="B22" i="9"/>
  <c r="B21" i="10" s="1"/>
  <c r="C21" i="10" s="1"/>
  <c r="E21" i="10" s="1"/>
  <c r="A24" i="9" l="1"/>
  <c r="B23" i="9"/>
  <c r="B22" i="10" s="1"/>
  <c r="C22" i="10" s="1"/>
  <c r="E22" i="10" s="1"/>
  <c r="A25" i="9" l="1"/>
  <c r="B24" i="9"/>
  <c r="B23" i="10" s="1"/>
  <c r="C23" i="10" s="1"/>
  <c r="E23" i="10" s="1"/>
  <c r="A26" i="9" l="1"/>
  <c r="B25" i="9"/>
  <c r="B24" i="10" s="1"/>
  <c r="C24" i="10" s="1"/>
  <c r="E24" i="10" s="1"/>
  <c r="A27" i="9" l="1"/>
  <c r="B26" i="9"/>
  <c r="B25" i="10" s="1"/>
  <c r="C25" i="10" s="1"/>
  <c r="E25" i="10" s="1"/>
  <c r="A28" i="9" l="1"/>
  <c r="B27" i="9"/>
  <c r="B26" i="10" s="1"/>
  <c r="C26" i="10" s="1"/>
  <c r="C27" i="10" s="1"/>
  <c r="C30" i="10" s="1"/>
  <c r="B28" i="9" l="1"/>
  <c r="B27" i="10" s="1"/>
  <c r="B30" i="10" s="1"/>
  <c r="E26" i="10"/>
  <c r="E27" i="10"/>
  <c r="I7" i="10" s="1"/>
  <c r="I8" i="10" l="1"/>
  <c r="I9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Dempsey Liam</author>
  </authors>
  <commentList>
    <comment ref="B4" authorId="0" shapeId="0" xr:uid="{00000000-0006-0000-0600-000001000000}">
      <text>
        <r>
          <rPr>
            <sz val="9"/>
            <color indexed="81"/>
            <rFont val="Tahoma"/>
            <family val="2"/>
          </rPr>
          <t>Formula does not copy down</t>
        </r>
      </text>
    </comment>
    <comment ref="C27" authorId="0" shapeId="0" xr:uid="{00000000-0006-0000-0600-000002000000}">
      <text>
        <r>
          <rPr>
            <sz val="9"/>
            <color indexed="81"/>
            <rFont val="Tahoma"/>
            <family val="2"/>
          </rPr>
          <t>Ensure 100% of claims paid in last quarter</t>
        </r>
      </text>
    </comment>
  </commentList>
</comments>
</file>

<file path=xl/sharedStrings.xml><?xml version="1.0" encoding="utf-8"?>
<sst xmlns="http://schemas.openxmlformats.org/spreadsheetml/2006/main" count="49" uniqueCount="43">
  <si>
    <t>Claim amount</t>
  </si>
  <si>
    <t>Check &gt;$1m</t>
  </si>
  <si>
    <t>History of claims inflation</t>
  </si>
  <si>
    <t>Cumulative inflation</t>
  </si>
  <si>
    <t>Year</t>
  </si>
  <si>
    <t>Claims</t>
  </si>
  <si>
    <t>Inflation</t>
  </si>
  <si>
    <t>inflation adjusted claim</t>
  </si>
  <si>
    <t xml:space="preserve">Up to </t>
  </si>
  <si>
    <t>In excess of</t>
  </si>
  <si>
    <t>Count</t>
  </si>
  <si>
    <t>Claim</t>
  </si>
  <si>
    <t>Claim year</t>
  </si>
  <si>
    <t>Frequency</t>
  </si>
  <si>
    <t>Premium</t>
  </si>
  <si>
    <t>Margin</t>
  </si>
  <si>
    <t>Expected claims</t>
  </si>
  <si>
    <t>Net premium</t>
  </si>
  <si>
    <t>Margin Test</t>
  </si>
  <si>
    <t>Annual inflation</t>
  </si>
  <si>
    <t>Accept (Yes or No)</t>
  </si>
  <si>
    <t>Cashflow projection</t>
  </si>
  <si>
    <t>Payout pattern</t>
  </si>
  <si>
    <t>Quarter</t>
  </si>
  <si>
    <t>Mean</t>
  </si>
  <si>
    <t>Standard deviation</t>
  </si>
  <si>
    <t>discount rate</t>
  </si>
  <si>
    <t>PV Claims</t>
  </si>
  <si>
    <t>Discount factor</t>
  </si>
  <si>
    <t>Present value of claims</t>
  </si>
  <si>
    <t>Severity</t>
  </si>
  <si>
    <t>Expected profit/loss</t>
  </si>
  <si>
    <t>Policy structure</t>
  </si>
  <si>
    <t>Policy covers losses:</t>
  </si>
  <si>
    <t>Claims payouts</t>
  </si>
  <si>
    <t>Average claim payout</t>
  </si>
  <si>
    <t>Year written</t>
  </si>
  <si>
    <t>Large claims history 2001-2020 from DEF</t>
  </si>
  <si>
    <t>Inflation adjusted large claims history</t>
  </si>
  <si>
    <t>Autocheck</t>
  </si>
  <si>
    <t>Autocheck: Maximum claim</t>
  </si>
  <si>
    <t>Cumulative payout pattern</t>
  </si>
  <si>
    <t>Payout % for each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</si>
</sst>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[$$-409]* #,##0_ ;_-[$$-409]* \-#,##0\ ;_-[$$-409]* &quot;-&quot;??_ ;_-@_ "/>
    <numFmt numFmtId="165" formatCode="0.0%"/>
    <numFmt numFmtId="166" formatCode="0.000"/>
    <numFmt numFmtId="167" formatCode="_-[$$-409]* #,##0.00_ ;_-[$$-409]* \-#,##0.00\ ;_-[$$-409]* &quot;-&quot;??_ ;_-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0" applyNumberFormat="1"/>
    <xf numFmtId="0" fontId="3" fillId="0" borderId="0" xfId="0" applyFont="1"/>
    <xf numFmtId="0" fontId="2" fillId="0" borderId="0" xfId="0" applyFont="1" applyAlignment="1">
      <alignment horizontal="center"/>
    </xf>
    <xf numFmtId="9" fontId="0" fillId="0" borderId="0" xfId="1" applyFont="1"/>
    <xf numFmtId="165" fontId="0" fillId="0" borderId="0" xfId="1" applyNumberFormat="1" applyFont="1"/>
    <xf numFmtId="166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right"/>
    </xf>
    <xf numFmtId="9" fontId="0" fillId="0" borderId="0" xfId="0" applyNumberFormat="1"/>
    <xf numFmtId="164" fontId="0" fillId="2" borderId="0" xfId="0" applyNumberFormat="1" applyFill="1"/>
    <xf numFmtId="165" fontId="0" fillId="2" borderId="0" xfId="1" applyNumberFormat="1" applyFont="1" applyFill="1"/>
    <xf numFmtId="164" fontId="0" fillId="0" borderId="0" xfId="0" applyNumberFormat="1" applyAlignment="1">
      <alignment horizontal="center"/>
    </xf>
    <xf numFmtId="2" fontId="0" fillId="0" borderId="0" xfId="0" applyNumberFormat="1"/>
    <xf numFmtId="167" fontId="0" fillId="0" borderId="0" xfId="0" applyNumberFormat="1"/>
    <xf numFmtId="0" fontId="0" fillId="0" borderId="0" xfId="0" applyNumberFormat="1"/>
    <xf numFmtId="9" fontId="0" fillId="2" borderId="0" xfId="0" applyNumberFormat="1" applyFill="1"/>
    <xf numFmtId="0" fontId="3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5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/>
              <a:t>Cumulative payout pattern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'Payout pattern 5xs5'!$B$4</c:f>
              <c:strCache>
                <c:ptCount val="1"/>
                <c:pt idx="0">
                  <c:v>Payout pattern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'Payout pattern 5xs5'!$A$5:$A$28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'Payout pattern 5xs5'!$B$5:$B$28</c:f>
              <c:numCache>
                <c:formatCode>0%</c:formatCode>
                <c:ptCount val="24"/>
                <c:pt idx="0">
                  <c:v>1.4600368054988637E-7</c:v>
                </c:pt>
                <c:pt idx="1">
                  <c:v>3.142325519172027E-4</c:v>
                </c:pt>
                <c:pt idx="2">
                  <c:v>7.7811370197246486E-3</c:v>
                </c:pt>
                <c:pt idx="3">
                  <c:v>4.3678140986228901E-2</c:v>
                </c:pt>
                <c:pt idx="4">
                  <c:v>0.12319312707686211</c:v>
                </c:pt>
                <c:pt idx="5">
                  <c:v>0.23900362351879179</c:v>
                </c:pt>
                <c:pt idx="6">
                  <c:v>0.37095353756058153</c:v>
                </c:pt>
                <c:pt idx="7">
                  <c:v>0.5</c:v>
                </c:pt>
                <c:pt idx="8">
                  <c:v>0.61427880612398633</c:v>
                </c:pt>
                <c:pt idx="9">
                  <c:v>0.70895680488522894</c:v>
                </c:pt>
                <c:pt idx="10">
                  <c:v>0.78389149696129978</c:v>
                </c:pt>
                <c:pt idx="11">
                  <c:v>0.84134474606854304</c:v>
                </c:pt>
                <c:pt idx="12">
                  <c:v>0.88442652953929812</c:v>
                </c:pt>
                <c:pt idx="13">
                  <c:v>0.91623474735199995</c:v>
                </c:pt>
                <c:pt idx="14">
                  <c:v>0.93946999990880531</c:v>
                </c:pt>
                <c:pt idx="15">
                  <c:v>0.95632185901377109</c:v>
                </c:pt>
                <c:pt idx="16">
                  <c:v>0.96848855733889061</c:v>
                </c:pt>
                <c:pt idx="17">
                  <c:v>0.97724986805182079</c:v>
                </c:pt>
                <c:pt idx="18">
                  <c:v>0.98355183051554251</c:v>
                </c:pt>
                <c:pt idx="19">
                  <c:v>0.98808475018667852</c:v>
                </c:pt>
                <c:pt idx="20">
                  <c:v>0.99134796375271139</c:v>
                </c:pt>
                <c:pt idx="21">
                  <c:v>0.99370063170426493</c:v>
                </c:pt>
                <c:pt idx="22">
                  <c:v>0.99540020138341634</c:v>
                </c:pt>
                <c:pt idx="23">
                  <c:v>0.9966308794224028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3C-4379-A064-3B1545634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753256"/>
        <c:axId val="484752272"/>
      </c:lineChart>
      <c:catAx>
        <c:axId val="484753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Quarters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4752272"/>
        <c:crosses val="autoZero"/>
        <c:auto val="1"/>
        <c:lblAlgn val="ctr"/>
        <c:lblOffset val="100"/>
        <c:noMultiLvlLbl val="0"/>
      </c:catAx>
      <c:valAx>
        <c:axId val="48475227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Cunulative payout 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4753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5</xdr:row>
      <xdr:rowOff>47625</xdr:rowOff>
    </xdr:from>
    <xdr:to>
      <xdr:col>14</xdr:col>
      <xdr:colOff>371475</xdr:colOff>
      <xdr:row>19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124"/>
  <sheetViews>
    <sheetView showGridLines="0" tabSelected="1" workbookViewId="0"/>
  </sheetViews>
  <sheetFormatPr defaultRowHeight="14.5" x14ac:dyDescent="0.35"/>
  <cols>
    <col min="1" max="1" width="10.81640625" customWidth="1"/>
    <col min="2" max="2" width="13.453125" bestFit="1" customWidth="1"/>
    <col min="3" max="3" width="12.1796875" customWidth="1"/>
  </cols>
  <sheetData>
    <row r="1" spans="1:3" x14ac:dyDescent="0.35">
      <c r="A1" s="2" t="s">
        <v>37</v>
      </c>
    </row>
    <row r="2" spans="1:3" x14ac:dyDescent="0.35">
      <c r="A2" s="2"/>
    </row>
    <row r="3" spans="1:3" x14ac:dyDescent="0.35">
      <c r="C3" s="3" t="str">
        <f>IF(COUNTIF(C5:C124,FALSE)=0,"OK","Check")</f>
        <v>OK</v>
      </c>
    </row>
    <row r="4" spans="1:3" x14ac:dyDescent="0.35">
      <c r="A4" t="s">
        <v>36</v>
      </c>
      <c r="B4" t="s">
        <v>0</v>
      </c>
      <c r="C4" t="s">
        <v>1</v>
      </c>
    </row>
    <row r="5" spans="1:3" x14ac:dyDescent="0.35">
      <c r="A5" s="16">
        <v>2001</v>
      </c>
      <c r="B5" s="1">
        <v>6933000</v>
      </c>
      <c r="C5" t="b">
        <f>B5&gt;1000000</f>
        <v>1</v>
      </c>
    </row>
    <row r="6" spans="1:3" x14ac:dyDescent="0.35">
      <c r="A6" s="16">
        <v>2001</v>
      </c>
      <c r="B6" s="1">
        <v>4340000</v>
      </c>
      <c r="C6" t="b">
        <f t="shared" ref="C6:C69" si="0">B6&gt;1000000</f>
        <v>1</v>
      </c>
    </row>
    <row r="7" spans="1:3" x14ac:dyDescent="0.35">
      <c r="A7" s="16">
        <v>2001</v>
      </c>
      <c r="B7" s="1">
        <v>23527000</v>
      </c>
      <c r="C7" t="b">
        <f t="shared" si="0"/>
        <v>1</v>
      </c>
    </row>
    <row r="8" spans="1:3" x14ac:dyDescent="0.35">
      <c r="A8" s="16">
        <v>2001</v>
      </c>
      <c r="B8" s="1">
        <v>18246000</v>
      </c>
      <c r="C8" t="b">
        <f t="shared" si="0"/>
        <v>1</v>
      </c>
    </row>
    <row r="9" spans="1:3" x14ac:dyDescent="0.35">
      <c r="A9" s="16">
        <v>2001</v>
      </c>
      <c r="B9" s="1">
        <v>17561000</v>
      </c>
      <c r="C9" t="b">
        <f t="shared" si="0"/>
        <v>1</v>
      </c>
    </row>
    <row r="10" spans="1:3" x14ac:dyDescent="0.35">
      <c r="A10" s="16">
        <v>2001</v>
      </c>
      <c r="B10" s="1">
        <v>6079000</v>
      </c>
      <c r="C10" t="b">
        <f t="shared" si="0"/>
        <v>1</v>
      </c>
    </row>
    <row r="11" spans="1:3" x14ac:dyDescent="0.35">
      <c r="A11" s="16">
        <v>2001</v>
      </c>
      <c r="B11" s="1">
        <v>5968000</v>
      </c>
      <c r="C11" t="b">
        <f t="shared" si="0"/>
        <v>1</v>
      </c>
    </row>
    <row r="12" spans="1:3" x14ac:dyDescent="0.35">
      <c r="A12" s="16">
        <v>2002</v>
      </c>
      <c r="B12" s="1">
        <v>4304000</v>
      </c>
      <c r="C12" t="b">
        <f t="shared" si="0"/>
        <v>1</v>
      </c>
    </row>
    <row r="13" spans="1:3" x14ac:dyDescent="0.35">
      <c r="A13" s="16">
        <v>2002</v>
      </c>
      <c r="B13" s="1">
        <v>4413000</v>
      </c>
      <c r="C13" t="b">
        <f t="shared" si="0"/>
        <v>1</v>
      </c>
    </row>
    <row r="14" spans="1:3" x14ac:dyDescent="0.35">
      <c r="A14" s="16">
        <v>2002</v>
      </c>
      <c r="B14" s="1">
        <v>10591000</v>
      </c>
      <c r="C14" t="b">
        <f t="shared" si="0"/>
        <v>1</v>
      </c>
    </row>
    <row r="15" spans="1:3" x14ac:dyDescent="0.35">
      <c r="A15" s="16">
        <v>2002</v>
      </c>
      <c r="B15" s="1">
        <v>2335000</v>
      </c>
      <c r="C15" t="b">
        <f t="shared" si="0"/>
        <v>1</v>
      </c>
    </row>
    <row r="16" spans="1:3" x14ac:dyDescent="0.35">
      <c r="A16" s="16">
        <v>2002</v>
      </c>
      <c r="B16" s="1">
        <v>4200000</v>
      </c>
      <c r="C16" t="b">
        <f t="shared" si="0"/>
        <v>1</v>
      </c>
    </row>
    <row r="17" spans="1:3" x14ac:dyDescent="0.35">
      <c r="A17" s="16">
        <v>2002</v>
      </c>
      <c r="B17" s="1">
        <v>19725000</v>
      </c>
      <c r="C17" t="b">
        <f t="shared" si="0"/>
        <v>1</v>
      </c>
    </row>
    <row r="18" spans="1:3" x14ac:dyDescent="0.35">
      <c r="A18" s="16">
        <v>2002</v>
      </c>
      <c r="B18" s="1">
        <v>5771000</v>
      </c>
      <c r="C18" t="b">
        <f t="shared" si="0"/>
        <v>1</v>
      </c>
    </row>
    <row r="19" spans="1:3" x14ac:dyDescent="0.35">
      <c r="A19" s="16">
        <v>2002</v>
      </c>
      <c r="B19" s="1">
        <v>1573000</v>
      </c>
      <c r="C19" t="b">
        <f t="shared" si="0"/>
        <v>1</v>
      </c>
    </row>
    <row r="20" spans="1:3" x14ac:dyDescent="0.35">
      <c r="A20" s="16">
        <v>2003</v>
      </c>
      <c r="B20" s="1">
        <v>3134000</v>
      </c>
      <c r="C20" t="b">
        <f t="shared" si="0"/>
        <v>1</v>
      </c>
    </row>
    <row r="21" spans="1:3" x14ac:dyDescent="0.35">
      <c r="A21" s="16">
        <v>2003</v>
      </c>
      <c r="B21" s="1">
        <v>1670000</v>
      </c>
      <c r="C21" t="b">
        <f t="shared" si="0"/>
        <v>1</v>
      </c>
    </row>
    <row r="22" spans="1:3" x14ac:dyDescent="0.35">
      <c r="A22" s="16">
        <v>2003</v>
      </c>
      <c r="B22" s="1">
        <v>25817000</v>
      </c>
      <c r="C22" t="b">
        <f t="shared" si="0"/>
        <v>1</v>
      </c>
    </row>
    <row r="23" spans="1:3" x14ac:dyDescent="0.35">
      <c r="A23" s="16">
        <v>2003</v>
      </c>
      <c r="B23" s="1">
        <v>23779000</v>
      </c>
      <c r="C23" t="b">
        <f t="shared" si="0"/>
        <v>1</v>
      </c>
    </row>
    <row r="24" spans="1:3" x14ac:dyDescent="0.35">
      <c r="A24" s="16">
        <v>2003</v>
      </c>
      <c r="B24" s="1">
        <v>3991000</v>
      </c>
      <c r="C24" t="b">
        <f t="shared" si="0"/>
        <v>1</v>
      </c>
    </row>
    <row r="25" spans="1:3" x14ac:dyDescent="0.35">
      <c r="A25" s="16">
        <v>2003</v>
      </c>
      <c r="B25" s="1">
        <v>4934000</v>
      </c>
      <c r="C25" t="b">
        <f t="shared" si="0"/>
        <v>1</v>
      </c>
    </row>
    <row r="26" spans="1:3" x14ac:dyDescent="0.35">
      <c r="A26" s="16">
        <v>2003</v>
      </c>
      <c r="B26" s="1">
        <v>33576000</v>
      </c>
      <c r="C26" t="b">
        <f t="shared" si="0"/>
        <v>1</v>
      </c>
    </row>
    <row r="27" spans="1:3" x14ac:dyDescent="0.35">
      <c r="A27" s="16">
        <v>2004</v>
      </c>
      <c r="B27" s="1">
        <v>4424100</v>
      </c>
      <c r="C27" t="b">
        <f t="shared" si="0"/>
        <v>1</v>
      </c>
    </row>
    <row r="28" spans="1:3" x14ac:dyDescent="0.35">
      <c r="A28" s="16">
        <v>2005</v>
      </c>
      <c r="B28" s="1">
        <v>2635000</v>
      </c>
      <c r="C28" t="b">
        <f t="shared" si="0"/>
        <v>1</v>
      </c>
    </row>
    <row r="29" spans="1:3" x14ac:dyDescent="0.35">
      <c r="A29" s="16">
        <v>2005</v>
      </c>
      <c r="B29" s="1">
        <v>1146000</v>
      </c>
      <c r="C29" t="b">
        <f t="shared" si="0"/>
        <v>1</v>
      </c>
    </row>
    <row r="30" spans="1:3" x14ac:dyDescent="0.35">
      <c r="A30" s="16">
        <v>2005</v>
      </c>
      <c r="B30" s="1">
        <v>3409000</v>
      </c>
      <c r="C30" t="b">
        <f t="shared" si="0"/>
        <v>1</v>
      </c>
    </row>
    <row r="31" spans="1:3" x14ac:dyDescent="0.35">
      <c r="A31" s="16">
        <v>2005</v>
      </c>
      <c r="B31" s="1">
        <v>8966000</v>
      </c>
      <c r="C31" t="b">
        <f t="shared" si="0"/>
        <v>1</v>
      </c>
    </row>
    <row r="32" spans="1:3" x14ac:dyDescent="0.35">
      <c r="A32" s="16">
        <v>2005</v>
      </c>
      <c r="B32" s="1">
        <v>3334000</v>
      </c>
      <c r="C32" t="b">
        <f t="shared" si="0"/>
        <v>1</v>
      </c>
    </row>
    <row r="33" spans="1:3" x14ac:dyDescent="0.35">
      <c r="A33" s="16">
        <v>2005</v>
      </c>
      <c r="B33" s="1">
        <v>1517000</v>
      </c>
      <c r="C33" t="b">
        <f t="shared" si="0"/>
        <v>1</v>
      </c>
    </row>
    <row r="34" spans="1:3" x14ac:dyDescent="0.35">
      <c r="A34" s="16">
        <v>2005</v>
      </c>
      <c r="B34" s="1">
        <v>5630000</v>
      </c>
      <c r="C34" t="b">
        <f t="shared" si="0"/>
        <v>1</v>
      </c>
    </row>
    <row r="35" spans="1:3" x14ac:dyDescent="0.35">
      <c r="A35" s="16">
        <v>2005</v>
      </c>
      <c r="B35" s="1">
        <v>3001000</v>
      </c>
      <c r="C35" t="b">
        <f t="shared" si="0"/>
        <v>1</v>
      </c>
    </row>
    <row r="36" spans="1:3" x14ac:dyDescent="0.35">
      <c r="A36" s="16">
        <v>2005</v>
      </c>
      <c r="B36" s="1">
        <v>2225000</v>
      </c>
      <c r="C36" t="b">
        <f t="shared" si="0"/>
        <v>1</v>
      </c>
    </row>
    <row r="37" spans="1:3" x14ac:dyDescent="0.35">
      <c r="A37" s="16">
        <v>2006</v>
      </c>
      <c r="B37" s="1">
        <v>14661000</v>
      </c>
      <c r="C37" t="b">
        <f t="shared" si="0"/>
        <v>1</v>
      </c>
    </row>
    <row r="38" spans="1:3" x14ac:dyDescent="0.35">
      <c r="A38" s="16">
        <v>2006</v>
      </c>
      <c r="B38" s="1">
        <v>11917000</v>
      </c>
      <c r="C38" t="b">
        <f t="shared" si="0"/>
        <v>1</v>
      </c>
    </row>
    <row r="39" spans="1:3" x14ac:dyDescent="0.35">
      <c r="A39" s="16">
        <v>2006</v>
      </c>
      <c r="B39" s="1">
        <v>1958000</v>
      </c>
      <c r="C39" t="b">
        <f t="shared" si="0"/>
        <v>1</v>
      </c>
    </row>
    <row r="40" spans="1:3" x14ac:dyDescent="0.35">
      <c r="A40" s="16">
        <v>2006</v>
      </c>
      <c r="B40" s="1">
        <v>5318000</v>
      </c>
      <c r="C40" t="b">
        <f t="shared" si="0"/>
        <v>1</v>
      </c>
    </row>
    <row r="41" spans="1:3" x14ac:dyDescent="0.35">
      <c r="A41" s="16">
        <v>2006</v>
      </c>
      <c r="B41" s="1">
        <v>4837000</v>
      </c>
      <c r="C41" t="b">
        <f t="shared" si="0"/>
        <v>1</v>
      </c>
    </row>
    <row r="42" spans="1:3" x14ac:dyDescent="0.35">
      <c r="A42" s="16">
        <v>2006</v>
      </c>
      <c r="B42" s="1">
        <v>1852000</v>
      </c>
      <c r="C42" t="b">
        <f t="shared" si="0"/>
        <v>1</v>
      </c>
    </row>
    <row r="43" spans="1:3" x14ac:dyDescent="0.35">
      <c r="A43" s="16">
        <v>2006</v>
      </c>
      <c r="B43" s="1">
        <v>4887000</v>
      </c>
      <c r="C43" t="b">
        <f t="shared" si="0"/>
        <v>1</v>
      </c>
    </row>
    <row r="44" spans="1:3" x14ac:dyDescent="0.35">
      <c r="A44" s="16">
        <v>2006</v>
      </c>
      <c r="B44" s="1">
        <v>14607000</v>
      </c>
      <c r="C44" t="b">
        <f t="shared" si="0"/>
        <v>1</v>
      </c>
    </row>
    <row r="45" spans="1:3" x14ac:dyDescent="0.35">
      <c r="A45" s="16">
        <v>2007</v>
      </c>
      <c r="B45" s="1">
        <v>8150000</v>
      </c>
      <c r="C45" t="b">
        <f t="shared" si="0"/>
        <v>1</v>
      </c>
    </row>
    <row r="46" spans="1:3" x14ac:dyDescent="0.35">
      <c r="A46" s="16">
        <v>2007</v>
      </c>
      <c r="B46" s="1">
        <v>5722000</v>
      </c>
      <c r="C46" t="b">
        <f t="shared" si="0"/>
        <v>1</v>
      </c>
    </row>
    <row r="47" spans="1:3" x14ac:dyDescent="0.35">
      <c r="A47" s="16">
        <v>2007</v>
      </c>
      <c r="B47" s="1">
        <v>7072000</v>
      </c>
      <c r="C47" t="b">
        <f t="shared" si="0"/>
        <v>1</v>
      </c>
    </row>
    <row r="48" spans="1:3" x14ac:dyDescent="0.35">
      <c r="A48" s="16">
        <v>2007</v>
      </c>
      <c r="B48" s="1">
        <v>5345000</v>
      </c>
      <c r="C48" t="b">
        <f t="shared" si="0"/>
        <v>1</v>
      </c>
    </row>
    <row r="49" spans="1:3" x14ac:dyDescent="0.35">
      <c r="A49" s="16">
        <v>2007</v>
      </c>
      <c r="B49" s="1">
        <v>8129000</v>
      </c>
      <c r="C49" t="b">
        <f t="shared" si="0"/>
        <v>1</v>
      </c>
    </row>
    <row r="50" spans="1:3" x14ac:dyDescent="0.35">
      <c r="A50" s="16">
        <v>2008</v>
      </c>
      <c r="B50" s="1">
        <v>9419000</v>
      </c>
      <c r="C50" t="b">
        <f t="shared" si="0"/>
        <v>1</v>
      </c>
    </row>
    <row r="51" spans="1:3" x14ac:dyDescent="0.35">
      <c r="A51" s="16">
        <v>2008</v>
      </c>
      <c r="B51" s="1">
        <v>1246000</v>
      </c>
      <c r="C51" t="b">
        <f t="shared" si="0"/>
        <v>1</v>
      </c>
    </row>
    <row r="52" spans="1:3" x14ac:dyDescent="0.35">
      <c r="A52" s="16">
        <v>2008</v>
      </c>
      <c r="B52" s="1">
        <v>9022000</v>
      </c>
      <c r="C52" t="b">
        <f t="shared" si="0"/>
        <v>1</v>
      </c>
    </row>
    <row r="53" spans="1:3" x14ac:dyDescent="0.35">
      <c r="A53" s="16">
        <v>2008</v>
      </c>
      <c r="B53" s="1">
        <v>29521000</v>
      </c>
      <c r="C53" t="b">
        <f t="shared" si="0"/>
        <v>1</v>
      </c>
    </row>
    <row r="54" spans="1:3" x14ac:dyDescent="0.35">
      <c r="A54" s="16">
        <v>2008</v>
      </c>
      <c r="B54" s="1">
        <v>12542000</v>
      </c>
      <c r="C54" t="b">
        <f t="shared" si="0"/>
        <v>1</v>
      </c>
    </row>
    <row r="55" spans="1:3" x14ac:dyDescent="0.35">
      <c r="A55" s="16">
        <v>2008</v>
      </c>
      <c r="B55" s="1">
        <v>3820000</v>
      </c>
      <c r="C55" t="b">
        <f t="shared" si="0"/>
        <v>1</v>
      </c>
    </row>
    <row r="56" spans="1:3" x14ac:dyDescent="0.35">
      <c r="A56" s="16">
        <v>2009</v>
      </c>
      <c r="B56" s="1">
        <v>2402000</v>
      </c>
      <c r="C56" t="b">
        <f t="shared" si="0"/>
        <v>1</v>
      </c>
    </row>
    <row r="57" spans="1:3" x14ac:dyDescent="0.35">
      <c r="A57" s="16">
        <v>2009</v>
      </c>
      <c r="B57" s="1">
        <v>42844000</v>
      </c>
      <c r="C57" t="b">
        <f t="shared" si="0"/>
        <v>1</v>
      </c>
    </row>
    <row r="58" spans="1:3" x14ac:dyDescent="0.35">
      <c r="A58" s="16">
        <v>2009</v>
      </c>
      <c r="B58" s="1">
        <v>29168000</v>
      </c>
      <c r="C58" t="b">
        <f t="shared" si="0"/>
        <v>1</v>
      </c>
    </row>
    <row r="59" spans="1:3" x14ac:dyDescent="0.35">
      <c r="A59" s="16">
        <v>2009</v>
      </c>
      <c r="B59" s="1">
        <v>8281000</v>
      </c>
      <c r="C59" t="b">
        <f t="shared" si="0"/>
        <v>1</v>
      </c>
    </row>
    <row r="60" spans="1:3" x14ac:dyDescent="0.35">
      <c r="A60" s="16">
        <v>2009</v>
      </c>
      <c r="B60" s="1">
        <v>11126000</v>
      </c>
      <c r="C60" t="b">
        <f t="shared" si="0"/>
        <v>1</v>
      </c>
    </row>
    <row r="61" spans="1:3" x14ac:dyDescent="0.35">
      <c r="A61" s="16">
        <v>2010</v>
      </c>
      <c r="B61" s="1">
        <v>6981000</v>
      </c>
      <c r="C61" t="b">
        <f t="shared" si="0"/>
        <v>1</v>
      </c>
    </row>
    <row r="62" spans="1:3" x14ac:dyDescent="0.35">
      <c r="A62" s="16">
        <v>2010</v>
      </c>
      <c r="B62" s="1">
        <v>2168000</v>
      </c>
      <c r="C62" t="b">
        <f t="shared" si="0"/>
        <v>1</v>
      </c>
    </row>
    <row r="63" spans="1:3" x14ac:dyDescent="0.35">
      <c r="A63" s="16">
        <v>2010</v>
      </c>
      <c r="B63" s="1">
        <v>35513000</v>
      </c>
      <c r="C63" t="b">
        <f t="shared" si="0"/>
        <v>1</v>
      </c>
    </row>
    <row r="64" spans="1:3" x14ac:dyDescent="0.35">
      <c r="A64" s="16">
        <v>2011</v>
      </c>
      <c r="B64" s="1">
        <v>17625000</v>
      </c>
      <c r="C64" t="b">
        <f t="shared" si="0"/>
        <v>1</v>
      </c>
    </row>
    <row r="65" spans="1:3" x14ac:dyDescent="0.35">
      <c r="A65" s="16">
        <v>2011</v>
      </c>
      <c r="B65" s="1">
        <v>1165000</v>
      </c>
      <c r="C65" t="b">
        <f t="shared" si="0"/>
        <v>1</v>
      </c>
    </row>
    <row r="66" spans="1:3" x14ac:dyDescent="0.35">
      <c r="A66" s="16">
        <v>2011</v>
      </c>
      <c r="B66" s="1">
        <v>20307000</v>
      </c>
      <c r="C66" t="b">
        <f t="shared" si="0"/>
        <v>1</v>
      </c>
    </row>
    <row r="67" spans="1:3" x14ac:dyDescent="0.35">
      <c r="A67" s="16">
        <v>2011</v>
      </c>
      <c r="B67" s="1">
        <v>6555000</v>
      </c>
      <c r="C67" t="b">
        <f t="shared" si="0"/>
        <v>1</v>
      </c>
    </row>
    <row r="68" spans="1:3" x14ac:dyDescent="0.35">
      <c r="A68" s="16">
        <v>2011</v>
      </c>
      <c r="B68" s="1">
        <v>2345000</v>
      </c>
      <c r="C68" t="b">
        <f t="shared" si="0"/>
        <v>1</v>
      </c>
    </row>
    <row r="69" spans="1:3" x14ac:dyDescent="0.35">
      <c r="A69" s="16">
        <v>2011</v>
      </c>
      <c r="B69" s="1">
        <v>30773000</v>
      </c>
      <c r="C69" t="b">
        <f t="shared" si="0"/>
        <v>1</v>
      </c>
    </row>
    <row r="70" spans="1:3" x14ac:dyDescent="0.35">
      <c r="A70" s="16">
        <v>2011</v>
      </c>
      <c r="B70" s="1">
        <v>5290000</v>
      </c>
      <c r="C70" t="b">
        <f t="shared" ref="C70:C124" si="1">B70&gt;1000000</f>
        <v>1</v>
      </c>
    </row>
    <row r="71" spans="1:3" x14ac:dyDescent="0.35">
      <c r="A71" s="16">
        <v>2011</v>
      </c>
      <c r="B71" s="1">
        <v>31740000</v>
      </c>
      <c r="C71" t="b">
        <f t="shared" si="1"/>
        <v>1</v>
      </c>
    </row>
    <row r="72" spans="1:3" x14ac:dyDescent="0.35">
      <c r="A72" s="16">
        <v>2012</v>
      </c>
      <c r="B72" s="1">
        <v>12435000</v>
      </c>
      <c r="C72" t="b">
        <f t="shared" si="1"/>
        <v>1</v>
      </c>
    </row>
    <row r="73" spans="1:3" x14ac:dyDescent="0.35">
      <c r="A73" s="16">
        <v>2012</v>
      </c>
      <c r="B73" s="1">
        <v>6439000</v>
      </c>
      <c r="C73" t="b">
        <f t="shared" si="1"/>
        <v>1</v>
      </c>
    </row>
    <row r="74" spans="1:3" x14ac:dyDescent="0.35">
      <c r="A74" s="16">
        <v>2012</v>
      </c>
      <c r="B74" s="1">
        <v>5702000</v>
      </c>
      <c r="C74" t="b">
        <f t="shared" si="1"/>
        <v>1</v>
      </c>
    </row>
    <row r="75" spans="1:3" x14ac:dyDescent="0.35">
      <c r="A75" s="16">
        <v>2012</v>
      </c>
      <c r="B75" s="1">
        <v>38981000</v>
      </c>
      <c r="C75" t="b">
        <f t="shared" si="1"/>
        <v>1</v>
      </c>
    </row>
    <row r="76" spans="1:3" x14ac:dyDescent="0.35">
      <c r="A76" s="16">
        <v>2012</v>
      </c>
      <c r="B76" s="1">
        <v>1992000</v>
      </c>
      <c r="C76" t="b">
        <f t="shared" si="1"/>
        <v>1</v>
      </c>
    </row>
    <row r="77" spans="1:3" x14ac:dyDescent="0.35">
      <c r="A77" s="16">
        <v>2012</v>
      </c>
      <c r="B77" s="1">
        <v>3590000</v>
      </c>
      <c r="C77" t="b">
        <f t="shared" si="1"/>
        <v>1</v>
      </c>
    </row>
    <row r="78" spans="1:3" x14ac:dyDescent="0.35">
      <c r="A78" s="16">
        <v>2013</v>
      </c>
      <c r="B78" s="1">
        <v>3068000</v>
      </c>
      <c r="C78" t="b">
        <f t="shared" si="1"/>
        <v>1</v>
      </c>
    </row>
    <row r="79" spans="1:3" x14ac:dyDescent="0.35">
      <c r="A79" s="16">
        <v>2013</v>
      </c>
      <c r="B79" s="1">
        <v>1312000</v>
      </c>
      <c r="C79" t="b">
        <f t="shared" si="1"/>
        <v>1</v>
      </c>
    </row>
    <row r="80" spans="1:3" x14ac:dyDescent="0.35">
      <c r="A80" s="16">
        <v>2013</v>
      </c>
      <c r="B80" s="1">
        <v>6662000</v>
      </c>
      <c r="C80" t="b">
        <f t="shared" si="1"/>
        <v>1</v>
      </c>
    </row>
    <row r="81" spans="1:3" x14ac:dyDescent="0.35">
      <c r="A81" s="16">
        <v>2013</v>
      </c>
      <c r="B81" s="1">
        <v>15880000</v>
      </c>
      <c r="C81" t="b">
        <f t="shared" si="1"/>
        <v>1</v>
      </c>
    </row>
    <row r="82" spans="1:3" x14ac:dyDescent="0.35">
      <c r="A82" s="16">
        <v>2013</v>
      </c>
      <c r="B82" s="1">
        <v>2542000</v>
      </c>
      <c r="C82" t="b">
        <f t="shared" si="1"/>
        <v>1</v>
      </c>
    </row>
    <row r="83" spans="1:3" x14ac:dyDescent="0.35">
      <c r="A83" s="16">
        <v>2013</v>
      </c>
      <c r="B83" s="1">
        <v>6506000</v>
      </c>
      <c r="C83" t="b">
        <f t="shared" si="1"/>
        <v>1</v>
      </c>
    </row>
    <row r="84" spans="1:3" x14ac:dyDescent="0.35">
      <c r="A84" s="16">
        <v>2013</v>
      </c>
      <c r="B84" s="1">
        <v>5249000</v>
      </c>
      <c r="C84" t="b">
        <f t="shared" si="1"/>
        <v>1</v>
      </c>
    </row>
    <row r="85" spans="1:3" x14ac:dyDescent="0.35">
      <c r="A85" s="16">
        <v>2013</v>
      </c>
      <c r="B85" s="1">
        <v>7638000</v>
      </c>
      <c r="C85" t="b">
        <f t="shared" si="1"/>
        <v>1</v>
      </c>
    </row>
    <row r="86" spans="1:3" x14ac:dyDescent="0.35">
      <c r="A86" s="16">
        <v>2013</v>
      </c>
      <c r="B86" s="1">
        <v>11189000</v>
      </c>
      <c r="C86" t="b">
        <f t="shared" si="1"/>
        <v>1</v>
      </c>
    </row>
    <row r="87" spans="1:3" x14ac:dyDescent="0.35">
      <c r="A87" s="16">
        <v>2014</v>
      </c>
      <c r="B87" s="1">
        <v>3411000</v>
      </c>
      <c r="C87" t="b">
        <f t="shared" si="1"/>
        <v>1</v>
      </c>
    </row>
    <row r="88" spans="1:3" x14ac:dyDescent="0.35">
      <c r="A88" s="16">
        <v>2014</v>
      </c>
      <c r="B88" s="1">
        <v>3459000</v>
      </c>
      <c r="C88" t="b">
        <f t="shared" si="1"/>
        <v>1</v>
      </c>
    </row>
    <row r="89" spans="1:3" x14ac:dyDescent="0.35">
      <c r="A89" s="16">
        <v>2014</v>
      </c>
      <c r="B89" s="1">
        <v>3102000</v>
      </c>
      <c r="C89" t="b">
        <f t="shared" si="1"/>
        <v>1</v>
      </c>
    </row>
    <row r="90" spans="1:3" x14ac:dyDescent="0.35">
      <c r="A90" s="16">
        <v>2014</v>
      </c>
      <c r="B90" s="1">
        <v>4674000</v>
      </c>
      <c r="C90" t="b">
        <f t="shared" si="1"/>
        <v>1</v>
      </c>
    </row>
    <row r="91" spans="1:3" x14ac:dyDescent="0.35">
      <c r="A91" s="16">
        <v>2014</v>
      </c>
      <c r="B91" s="1">
        <v>3908000</v>
      </c>
      <c r="C91" t="b">
        <f t="shared" si="1"/>
        <v>1</v>
      </c>
    </row>
    <row r="92" spans="1:3" x14ac:dyDescent="0.35">
      <c r="A92" s="16">
        <v>2014</v>
      </c>
      <c r="B92" s="1">
        <v>7785000</v>
      </c>
      <c r="C92" t="b">
        <f t="shared" si="1"/>
        <v>1</v>
      </c>
    </row>
    <row r="93" spans="1:3" x14ac:dyDescent="0.35">
      <c r="A93" s="16">
        <v>2014</v>
      </c>
      <c r="B93" s="1">
        <v>1033000</v>
      </c>
      <c r="C93" t="b">
        <f t="shared" si="1"/>
        <v>1</v>
      </c>
    </row>
    <row r="94" spans="1:3" x14ac:dyDescent="0.35">
      <c r="A94" s="16">
        <v>2014</v>
      </c>
      <c r="B94" s="1">
        <v>4033000</v>
      </c>
      <c r="C94" t="b">
        <f t="shared" si="1"/>
        <v>1</v>
      </c>
    </row>
    <row r="95" spans="1:3" x14ac:dyDescent="0.35">
      <c r="A95" s="16">
        <v>2015</v>
      </c>
      <c r="B95" s="1">
        <v>4914000</v>
      </c>
      <c r="C95" t="b">
        <f t="shared" si="1"/>
        <v>1</v>
      </c>
    </row>
    <row r="96" spans="1:3" x14ac:dyDescent="0.35">
      <c r="A96" s="16">
        <v>2015</v>
      </c>
      <c r="B96" s="1">
        <v>4677000</v>
      </c>
      <c r="C96" t="b">
        <f t="shared" si="1"/>
        <v>1</v>
      </c>
    </row>
    <row r="97" spans="1:3" x14ac:dyDescent="0.35">
      <c r="A97" s="16">
        <v>2016</v>
      </c>
      <c r="B97" s="1">
        <v>1208000</v>
      </c>
      <c r="C97" t="b">
        <f t="shared" si="1"/>
        <v>1</v>
      </c>
    </row>
    <row r="98" spans="1:3" x14ac:dyDescent="0.35">
      <c r="A98" s="16">
        <v>2016</v>
      </c>
      <c r="B98" s="1">
        <v>1733000</v>
      </c>
      <c r="C98" t="b">
        <f t="shared" si="1"/>
        <v>1</v>
      </c>
    </row>
    <row r="99" spans="1:3" x14ac:dyDescent="0.35">
      <c r="A99" s="16">
        <v>2016</v>
      </c>
      <c r="B99" s="1">
        <v>2287000</v>
      </c>
      <c r="C99" t="b">
        <f t="shared" si="1"/>
        <v>1</v>
      </c>
    </row>
    <row r="100" spans="1:3" x14ac:dyDescent="0.35">
      <c r="A100" s="16">
        <v>2016</v>
      </c>
      <c r="B100" s="1">
        <v>1930000</v>
      </c>
      <c r="C100" t="b">
        <f t="shared" si="1"/>
        <v>1</v>
      </c>
    </row>
    <row r="101" spans="1:3" x14ac:dyDescent="0.35">
      <c r="A101" s="16">
        <v>2016</v>
      </c>
      <c r="B101" s="1">
        <v>7209000</v>
      </c>
      <c r="C101" t="b">
        <f t="shared" si="1"/>
        <v>1</v>
      </c>
    </row>
    <row r="102" spans="1:3" x14ac:dyDescent="0.35">
      <c r="A102" s="16">
        <v>2016</v>
      </c>
      <c r="B102" s="1">
        <v>2729000</v>
      </c>
      <c r="C102" t="b">
        <f t="shared" si="1"/>
        <v>1</v>
      </c>
    </row>
    <row r="103" spans="1:3" x14ac:dyDescent="0.35">
      <c r="A103" s="16">
        <v>2016</v>
      </c>
      <c r="B103" s="1">
        <v>1629000</v>
      </c>
      <c r="C103" t="b">
        <f t="shared" si="1"/>
        <v>1</v>
      </c>
    </row>
    <row r="104" spans="1:3" x14ac:dyDescent="0.35">
      <c r="A104" s="16">
        <v>2017</v>
      </c>
      <c r="B104" s="1">
        <v>3790000</v>
      </c>
      <c r="C104" t="b">
        <f t="shared" si="1"/>
        <v>1</v>
      </c>
    </row>
    <row r="105" spans="1:3" x14ac:dyDescent="0.35">
      <c r="A105" s="16">
        <v>2017</v>
      </c>
      <c r="B105" s="1">
        <v>1407000</v>
      </c>
      <c r="C105" t="b">
        <f t="shared" si="1"/>
        <v>1</v>
      </c>
    </row>
    <row r="106" spans="1:3" x14ac:dyDescent="0.35">
      <c r="A106" s="16">
        <v>2017</v>
      </c>
      <c r="B106" s="1">
        <v>1032000</v>
      </c>
      <c r="C106" t="b">
        <f t="shared" si="1"/>
        <v>1</v>
      </c>
    </row>
    <row r="107" spans="1:3" x14ac:dyDescent="0.35">
      <c r="A107" s="16">
        <v>2017</v>
      </c>
      <c r="B107" s="1">
        <v>5211000</v>
      </c>
      <c r="C107" t="b">
        <f t="shared" si="1"/>
        <v>1</v>
      </c>
    </row>
    <row r="108" spans="1:3" x14ac:dyDescent="0.35">
      <c r="A108" s="16">
        <v>2017</v>
      </c>
      <c r="B108" s="1">
        <v>1328000</v>
      </c>
      <c r="C108" t="b">
        <f t="shared" si="1"/>
        <v>1</v>
      </c>
    </row>
    <row r="109" spans="1:3" x14ac:dyDescent="0.35">
      <c r="A109" s="16">
        <v>2018</v>
      </c>
      <c r="B109" s="1">
        <v>12988000</v>
      </c>
      <c r="C109" t="b">
        <f t="shared" si="1"/>
        <v>1</v>
      </c>
    </row>
    <row r="110" spans="1:3" x14ac:dyDescent="0.35">
      <c r="A110" s="16">
        <v>2018</v>
      </c>
      <c r="B110" s="1">
        <v>1715000</v>
      </c>
      <c r="C110" t="b">
        <f t="shared" si="1"/>
        <v>1</v>
      </c>
    </row>
    <row r="111" spans="1:3" x14ac:dyDescent="0.35">
      <c r="A111" s="16">
        <v>2018</v>
      </c>
      <c r="B111" s="1">
        <v>1722000</v>
      </c>
      <c r="C111" t="b">
        <f t="shared" si="1"/>
        <v>1</v>
      </c>
    </row>
    <row r="112" spans="1:3" x14ac:dyDescent="0.35">
      <c r="A112" s="16">
        <v>2018</v>
      </c>
      <c r="B112" s="1">
        <v>6561000</v>
      </c>
      <c r="C112" t="b">
        <f t="shared" si="1"/>
        <v>1</v>
      </c>
    </row>
    <row r="113" spans="1:3" x14ac:dyDescent="0.35">
      <c r="A113" s="16">
        <v>2019</v>
      </c>
      <c r="B113" s="1">
        <v>5011000</v>
      </c>
      <c r="C113" t="b">
        <f t="shared" si="1"/>
        <v>1</v>
      </c>
    </row>
    <row r="114" spans="1:3" x14ac:dyDescent="0.35">
      <c r="A114" s="16">
        <v>2019</v>
      </c>
      <c r="B114" s="1">
        <v>3885000</v>
      </c>
      <c r="C114" t="b">
        <f t="shared" si="1"/>
        <v>1</v>
      </c>
    </row>
    <row r="115" spans="1:3" x14ac:dyDescent="0.35">
      <c r="A115" s="16">
        <v>2019</v>
      </c>
      <c r="B115" s="1">
        <v>6213000</v>
      </c>
      <c r="C115" t="b">
        <f t="shared" si="1"/>
        <v>1</v>
      </c>
    </row>
    <row r="116" spans="1:3" x14ac:dyDescent="0.35">
      <c r="A116" s="16">
        <v>2019</v>
      </c>
      <c r="B116" s="1">
        <v>1327000</v>
      </c>
      <c r="C116" t="b">
        <f t="shared" si="1"/>
        <v>1</v>
      </c>
    </row>
    <row r="117" spans="1:3" x14ac:dyDescent="0.35">
      <c r="A117" s="16">
        <v>2019</v>
      </c>
      <c r="B117" s="1">
        <v>9224000</v>
      </c>
      <c r="C117" t="b">
        <f t="shared" si="1"/>
        <v>1</v>
      </c>
    </row>
    <row r="118" spans="1:3" x14ac:dyDescent="0.35">
      <c r="A118" s="16">
        <v>2019</v>
      </c>
      <c r="B118" s="1">
        <v>5740000</v>
      </c>
      <c r="C118" t="b">
        <f t="shared" si="1"/>
        <v>1</v>
      </c>
    </row>
    <row r="119" spans="1:3" x14ac:dyDescent="0.35">
      <c r="A119" s="16">
        <v>2020</v>
      </c>
      <c r="B119" s="1">
        <v>3414000</v>
      </c>
      <c r="C119" t="b">
        <f t="shared" si="1"/>
        <v>1</v>
      </c>
    </row>
    <row r="120" spans="1:3" x14ac:dyDescent="0.35">
      <c r="A120" s="16">
        <v>2020</v>
      </c>
      <c r="B120" s="1">
        <v>2187000</v>
      </c>
      <c r="C120" t="b">
        <f t="shared" si="1"/>
        <v>1</v>
      </c>
    </row>
    <row r="121" spans="1:3" x14ac:dyDescent="0.35">
      <c r="A121" s="16">
        <v>2020</v>
      </c>
      <c r="B121" s="1">
        <v>2967000</v>
      </c>
      <c r="C121" t="b">
        <f t="shared" si="1"/>
        <v>1</v>
      </c>
    </row>
    <row r="122" spans="1:3" x14ac:dyDescent="0.35">
      <c r="A122" s="16">
        <v>2020</v>
      </c>
      <c r="B122" s="1">
        <v>7165000</v>
      </c>
      <c r="C122" t="b">
        <f t="shared" si="1"/>
        <v>1</v>
      </c>
    </row>
    <row r="123" spans="1:3" x14ac:dyDescent="0.35">
      <c r="A123" s="16">
        <v>2020</v>
      </c>
      <c r="B123" s="1">
        <v>4548000</v>
      </c>
      <c r="C123" t="b">
        <f t="shared" si="1"/>
        <v>1</v>
      </c>
    </row>
    <row r="124" spans="1:3" x14ac:dyDescent="0.35">
      <c r="A124" s="16">
        <v>2020</v>
      </c>
      <c r="B124" s="1">
        <v>2323000</v>
      </c>
      <c r="C124" t="b">
        <f t="shared" si="1"/>
        <v>1</v>
      </c>
    </row>
  </sheetData>
  <sortState xmlns:xlrd2="http://schemas.microsoft.com/office/spreadsheetml/2017/richdata2" ref="A2:B121">
    <sortCondition ref="A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25"/>
  <sheetViews>
    <sheetView showGridLines="0" workbookViewId="0"/>
  </sheetViews>
  <sheetFormatPr defaultRowHeight="14.5" x14ac:dyDescent="0.35"/>
  <sheetData>
    <row r="1" spans="1:4" x14ac:dyDescent="0.35">
      <c r="A1" s="2" t="s">
        <v>2</v>
      </c>
    </row>
    <row r="2" spans="1:4" x14ac:dyDescent="0.35">
      <c r="A2" s="2"/>
    </row>
    <row r="3" spans="1:4" x14ac:dyDescent="0.35">
      <c r="B3" t="s">
        <v>19</v>
      </c>
      <c r="D3" t="s">
        <v>3</v>
      </c>
    </row>
    <row r="4" spans="1:4" x14ac:dyDescent="0.35">
      <c r="A4">
        <v>2001</v>
      </c>
      <c r="B4" s="5">
        <v>3.5000000000000003E-2</v>
      </c>
      <c r="C4" s="5"/>
      <c r="D4" s="6">
        <f>PRODUCT(C5:$C$25)</f>
        <v>1.7946569078057144</v>
      </c>
    </row>
    <row r="5" spans="1:4" x14ac:dyDescent="0.35">
      <c r="A5">
        <f>A4+1</f>
        <v>2002</v>
      </c>
      <c r="B5" s="5">
        <v>2E-3</v>
      </c>
      <c r="C5" s="5">
        <f>1+B5</f>
        <v>1.002</v>
      </c>
      <c r="D5" s="6">
        <f>PRODUCT(C6:$C$25)</f>
        <v>1.7910747582891353</v>
      </c>
    </row>
    <row r="6" spans="1:4" x14ac:dyDescent="0.35">
      <c r="A6">
        <f t="shared" ref="A6:A23" si="0">A5+1</f>
        <v>2003</v>
      </c>
      <c r="B6" s="5">
        <v>4.7E-2</v>
      </c>
      <c r="C6" s="5">
        <f t="shared" ref="C6:C25" si="1">1+B6</f>
        <v>1.0469999999999999</v>
      </c>
      <c r="D6" s="6">
        <f>PRODUCT(C7:$C$25)</f>
        <v>1.7106731215751056</v>
      </c>
    </row>
    <row r="7" spans="1:4" x14ac:dyDescent="0.35">
      <c r="A7">
        <f t="shared" si="0"/>
        <v>2004</v>
      </c>
      <c r="B7" s="5">
        <v>0</v>
      </c>
      <c r="C7" s="5">
        <f t="shared" si="1"/>
        <v>1</v>
      </c>
      <c r="D7" s="6">
        <f>PRODUCT(C8:$C$25)</f>
        <v>1.7106731215751056</v>
      </c>
    </row>
    <row r="8" spans="1:4" x14ac:dyDescent="0.35">
      <c r="A8">
        <f t="shared" si="0"/>
        <v>2005</v>
      </c>
      <c r="B8" s="5">
        <v>1.2999999999999999E-2</v>
      </c>
      <c r="C8" s="5">
        <f t="shared" si="1"/>
        <v>1.0129999999999999</v>
      </c>
      <c r="D8" s="6">
        <f>PRODUCT(C9:$C$25)</f>
        <v>1.6887197646348528</v>
      </c>
    </row>
    <row r="9" spans="1:4" x14ac:dyDescent="0.35">
      <c r="A9">
        <f t="shared" si="0"/>
        <v>2006</v>
      </c>
      <c r="B9" s="5">
        <v>4.9000000000000002E-2</v>
      </c>
      <c r="C9" s="5">
        <f t="shared" si="1"/>
        <v>1.0489999999999999</v>
      </c>
      <c r="D9" s="6">
        <f>PRODUCT(C10:$C$25)</f>
        <v>1.6098377165251219</v>
      </c>
    </row>
    <row r="10" spans="1:4" x14ac:dyDescent="0.35">
      <c r="A10">
        <f t="shared" si="0"/>
        <v>2007</v>
      </c>
      <c r="B10" s="5">
        <v>2.5000000000000001E-2</v>
      </c>
      <c r="C10" s="5">
        <f t="shared" si="1"/>
        <v>1.0249999999999999</v>
      </c>
      <c r="D10" s="6">
        <f>PRODUCT(C11:$C$25)</f>
        <v>1.5705733819757295</v>
      </c>
    </row>
    <row r="11" spans="1:4" x14ac:dyDescent="0.35">
      <c r="A11">
        <f t="shared" si="0"/>
        <v>2008</v>
      </c>
      <c r="B11" s="5">
        <v>1E-3</v>
      </c>
      <c r="C11" s="5">
        <f t="shared" si="1"/>
        <v>1.0009999999999999</v>
      </c>
      <c r="D11" s="6">
        <f>PRODUCT(C12:$C$25)</f>
        <v>1.5690043775981313</v>
      </c>
    </row>
    <row r="12" spans="1:4" x14ac:dyDescent="0.35">
      <c r="A12">
        <f t="shared" si="0"/>
        <v>2009</v>
      </c>
      <c r="B12" s="5">
        <v>2.8000000000000001E-2</v>
      </c>
      <c r="C12" s="5">
        <f t="shared" si="1"/>
        <v>1.028</v>
      </c>
      <c r="D12" s="6">
        <f>PRODUCT(C13:$C$25)</f>
        <v>1.5262688498036292</v>
      </c>
    </row>
    <row r="13" spans="1:4" x14ac:dyDescent="0.35">
      <c r="A13">
        <f t="shared" si="0"/>
        <v>2010</v>
      </c>
      <c r="B13" s="5">
        <v>5.0000000000000001E-3</v>
      </c>
      <c r="C13" s="5">
        <f t="shared" si="1"/>
        <v>1.0049999999999999</v>
      </c>
      <c r="D13" s="6">
        <f>PRODUCT(C14:$C$25)</f>
        <v>1.5186754724414231</v>
      </c>
    </row>
    <row r="14" spans="1:4" x14ac:dyDescent="0.35">
      <c r="A14">
        <f t="shared" si="0"/>
        <v>2011</v>
      </c>
      <c r="B14" s="5">
        <v>2.4E-2</v>
      </c>
      <c r="C14" s="5">
        <f t="shared" si="1"/>
        <v>1.024</v>
      </c>
      <c r="D14" s="6">
        <f>PRODUCT(C15:$C$25)</f>
        <v>1.4830815160560771</v>
      </c>
    </row>
    <row r="15" spans="1:4" x14ac:dyDescent="0.35">
      <c r="A15">
        <f t="shared" si="0"/>
        <v>2012</v>
      </c>
      <c r="B15" s="5">
        <v>3.7999999999999999E-2</v>
      </c>
      <c r="C15" s="5">
        <f t="shared" si="1"/>
        <v>1.038</v>
      </c>
      <c r="D15" s="6">
        <f>PRODUCT(C16:$C$25)</f>
        <v>1.428787587722617</v>
      </c>
    </row>
    <row r="16" spans="1:4" x14ac:dyDescent="0.35">
      <c r="A16">
        <f t="shared" si="0"/>
        <v>2013</v>
      </c>
      <c r="B16" s="5">
        <v>6.9000000000000006E-2</v>
      </c>
      <c r="C16" s="5">
        <f t="shared" si="1"/>
        <v>1.069</v>
      </c>
      <c r="D16" s="6">
        <f>PRODUCT(C17:$C$25)</f>
        <v>1.3365646283654045</v>
      </c>
    </row>
    <row r="17" spans="1:4" x14ac:dyDescent="0.35">
      <c r="A17">
        <f t="shared" si="0"/>
        <v>2014</v>
      </c>
      <c r="B17" s="5">
        <v>7.0000000000000007E-2</v>
      </c>
      <c r="C17" s="5">
        <f t="shared" si="1"/>
        <v>1.07</v>
      </c>
      <c r="D17" s="6">
        <f>PRODUCT(C18:$C$25)</f>
        <v>1.2491258209022467</v>
      </c>
    </row>
    <row r="18" spans="1:4" x14ac:dyDescent="0.35">
      <c r="A18">
        <f t="shared" si="0"/>
        <v>2015</v>
      </c>
      <c r="B18" s="5">
        <v>0.03</v>
      </c>
      <c r="C18" s="5">
        <f t="shared" si="1"/>
        <v>1.03</v>
      </c>
      <c r="D18" s="6">
        <f>PRODUCT(C19:$C$25)</f>
        <v>1.2127435154390747</v>
      </c>
    </row>
    <row r="19" spans="1:4" x14ac:dyDescent="0.35">
      <c r="A19">
        <f t="shared" si="0"/>
        <v>2016</v>
      </c>
      <c r="B19" s="5">
        <v>3.5000000000000003E-2</v>
      </c>
      <c r="C19" s="5">
        <f t="shared" si="1"/>
        <v>1.0349999999999999</v>
      </c>
      <c r="D19" s="6">
        <f>PRODUCT(C20:$C$25)</f>
        <v>1.1717328651585264</v>
      </c>
    </row>
    <row r="20" spans="1:4" x14ac:dyDescent="0.35">
      <c r="A20">
        <f t="shared" si="0"/>
        <v>2017</v>
      </c>
      <c r="B20" s="5">
        <v>4.0000000000000001E-3</v>
      </c>
      <c r="C20" s="5">
        <f t="shared" si="1"/>
        <v>1.004</v>
      </c>
      <c r="D20" s="6">
        <f>PRODUCT(C21:$C$25)</f>
        <v>1.1670646067316</v>
      </c>
    </row>
    <row r="21" spans="1:4" x14ac:dyDescent="0.35">
      <c r="A21">
        <f t="shared" si="0"/>
        <v>2018</v>
      </c>
      <c r="B21" s="5">
        <v>3.7999999999999999E-2</v>
      </c>
      <c r="C21" s="5">
        <f t="shared" si="1"/>
        <v>1.038</v>
      </c>
      <c r="D21" s="6">
        <f>PRODUCT(C22:$C$25)</f>
        <v>1.1243396982</v>
      </c>
    </row>
    <row r="22" spans="1:4" x14ac:dyDescent="0.35">
      <c r="A22">
        <f t="shared" si="0"/>
        <v>2019</v>
      </c>
      <c r="B22" s="5">
        <v>3.7999999999999999E-2</v>
      </c>
      <c r="C22" s="5">
        <f t="shared" si="1"/>
        <v>1.038</v>
      </c>
      <c r="D22" s="6">
        <f>PRODUCT(C23:$C$25)</f>
        <v>1.0831788999999998</v>
      </c>
    </row>
    <row r="23" spans="1:4" x14ac:dyDescent="0.35">
      <c r="A23">
        <f t="shared" si="0"/>
        <v>2020</v>
      </c>
      <c r="B23" s="5">
        <v>2.1000000000000001E-2</v>
      </c>
      <c r="C23" s="5">
        <f t="shared" si="1"/>
        <v>1.0209999999999999</v>
      </c>
      <c r="D23" s="6">
        <f>PRODUCT(C24:$C$25)</f>
        <v>1.0609</v>
      </c>
    </row>
    <row r="24" spans="1:4" x14ac:dyDescent="0.35">
      <c r="A24">
        <v>2021</v>
      </c>
      <c r="B24" s="12">
        <v>0.03</v>
      </c>
      <c r="C24" s="5">
        <f t="shared" si="1"/>
        <v>1.03</v>
      </c>
      <c r="D24" s="6">
        <f>PRODUCT(C25:$C$25)</f>
        <v>1.03</v>
      </c>
    </row>
    <row r="25" spans="1:4" x14ac:dyDescent="0.35">
      <c r="A25">
        <v>2022</v>
      </c>
      <c r="B25" s="12">
        <v>0.03</v>
      </c>
      <c r="C25" s="5">
        <f t="shared" si="1"/>
        <v>1.03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133"/>
  <sheetViews>
    <sheetView showGridLines="0" workbookViewId="0"/>
  </sheetViews>
  <sheetFormatPr defaultRowHeight="14.5" x14ac:dyDescent="0.35"/>
  <cols>
    <col min="2" max="2" width="15" bestFit="1" customWidth="1"/>
    <col min="4" max="4" width="15" bestFit="1" customWidth="1"/>
  </cols>
  <sheetData>
    <row r="1" spans="1:4" x14ac:dyDescent="0.35">
      <c r="A1" s="2" t="s">
        <v>38</v>
      </c>
    </row>
    <row r="3" spans="1:4" x14ac:dyDescent="0.35">
      <c r="A3" s="7" t="s">
        <v>4</v>
      </c>
      <c r="B3" s="7" t="s">
        <v>5</v>
      </c>
      <c r="C3" s="7" t="s">
        <v>6</v>
      </c>
      <c r="D3" t="s">
        <v>7</v>
      </c>
    </row>
    <row r="4" spans="1:4" x14ac:dyDescent="0.35">
      <c r="A4">
        <f>'Claims history'!A5</f>
        <v>2001</v>
      </c>
      <c r="B4" s="1">
        <f>'Claims history'!B5</f>
        <v>6933000</v>
      </c>
      <c r="C4" s="4">
        <f>VLOOKUP(A4,'Inflation rates'!A:D,4,0)</f>
        <v>1.7946569078057144</v>
      </c>
      <c r="D4" s="1">
        <f>B4*C4</f>
        <v>12442356.341817018</v>
      </c>
    </row>
    <row r="5" spans="1:4" x14ac:dyDescent="0.35">
      <c r="A5">
        <f>'Claims history'!A6</f>
        <v>2001</v>
      </c>
      <c r="B5" s="1">
        <f>'Claims history'!B6</f>
        <v>4340000</v>
      </c>
      <c r="C5" s="4">
        <f>VLOOKUP(A5,'Inflation rates'!A:D,4,0)</f>
        <v>1.7946569078057144</v>
      </c>
      <c r="D5" s="1">
        <f t="shared" ref="D5:D68" si="0">B5*C5</f>
        <v>7788810.9798768004</v>
      </c>
    </row>
    <row r="6" spans="1:4" x14ac:dyDescent="0.35">
      <c r="A6">
        <f>'Claims history'!A7</f>
        <v>2001</v>
      </c>
      <c r="B6" s="1">
        <f>'Claims history'!B7</f>
        <v>23527000</v>
      </c>
      <c r="C6" s="4">
        <f>VLOOKUP(A6,'Inflation rates'!A:D,4,0)</f>
        <v>1.7946569078057144</v>
      </c>
      <c r="D6" s="1">
        <f t="shared" si="0"/>
        <v>42222893.069945045</v>
      </c>
    </row>
    <row r="7" spans="1:4" x14ac:dyDescent="0.35">
      <c r="A7">
        <f>'Claims history'!A8</f>
        <v>2001</v>
      </c>
      <c r="B7" s="1">
        <f>'Claims history'!B8</f>
        <v>18246000</v>
      </c>
      <c r="C7" s="4">
        <f>VLOOKUP(A7,'Inflation rates'!A:D,4,0)</f>
        <v>1.7946569078057144</v>
      </c>
      <c r="D7" s="1">
        <f t="shared" si="0"/>
        <v>32745309.939823065</v>
      </c>
    </row>
    <row r="8" spans="1:4" x14ac:dyDescent="0.35">
      <c r="A8">
        <f>'Claims history'!A9</f>
        <v>2001</v>
      </c>
      <c r="B8" s="1">
        <f>'Claims history'!B9</f>
        <v>17561000</v>
      </c>
      <c r="C8" s="4">
        <f>VLOOKUP(A8,'Inflation rates'!A:D,4,0)</f>
        <v>1.7946569078057144</v>
      </c>
      <c r="D8" s="1">
        <f t="shared" si="0"/>
        <v>31515969.957976151</v>
      </c>
    </row>
    <row r="9" spans="1:4" x14ac:dyDescent="0.35">
      <c r="A9">
        <f>'Claims history'!A10</f>
        <v>2001</v>
      </c>
      <c r="B9" s="1">
        <f>'Claims history'!B10</f>
        <v>6079000</v>
      </c>
      <c r="C9" s="4">
        <f>VLOOKUP(A9,'Inflation rates'!A:D,4,0)</f>
        <v>1.7946569078057144</v>
      </c>
      <c r="D9" s="1">
        <f t="shared" si="0"/>
        <v>10909719.342550937</v>
      </c>
    </row>
    <row r="10" spans="1:4" x14ac:dyDescent="0.35">
      <c r="A10">
        <f>'Claims history'!A11</f>
        <v>2001</v>
      </c>
      <c r="B10" s="1">
        <f>'Claims history'!B11</f>
        <v>5968000</v>
      </c>
      <c r="C10" s="4">
        <f>VLOOKUP(A10,'Inflation rates'!A:D,4,0)</f>
        <v>1.7946569078057144</v>
      </c>
      <c r="D10" s="1">
        <f t="shared" si="0"/>
        <v>10710512.425784504</v>
      </c>
    </row>
    <row r="11" spans="1:4" x14ac:dyDescent="0.35">
      <c r="A11">
        <f>'Claims history'!A12</f>
        <v>2002</v>
      </c>
      <c r="B11" s="1">
        <f>'Claims history'!B12</f>
        <v>4304000</v>
      </c>
      <c r="C11" s="4">
        <f>VLOOKUP(A11,'Inflation rates'!A:D,4,0)</f>
        <v>1.7910747582891353</v>
      </c>
      <c r="D11" s="1">
        <f t="shared" si="0"/>
        <v>7708785.7596764388</v>
      </c>
    </row>
    <row r="12" spans="1:4" x14ac:dyDescent="0.35">
      <c r="A12">
        <f>'Claims history'!A13</f>
        <v>2002</v>
      </c>
      <c r="B12" s="1">
        <f>'Claims history'!B13</f>
        <v>4413000</v>
      </c>
      <c r="C12" s="4">
        <f>VLOOKUP(A12,'Inflation rates'!A:D,4,0)</f>
        <v>1.7910747582891353</v>
      </c>
      <c r="D12" s="1">
        <f t="shared" si="0"/>
        <v>7904012.9083299544</v>
      </c>
    </row>
    <row r="13" spans="1:4" x14ac:dyDescent="0.35">
      <c r="A13">
        <f>'Claims history'!A14</f>
        <v>2002</v>
      </c>
      <c r="B13" s="1">
        <f>'Claims history'!B14</f>
        <v>10591000</v>
      </c>
      <c r="C13" s="4">
        <f>VLOOKUP(A13,'Inflation rates'!A:D,4,0)</f>
        <v>1.7910747582891353</v>
      </c>
      <c r="D13" s="1">
        <f t="shared" si="0"/>
        <v>18969272.765040234</v>
      </c>
    </row>
    <row r="14" spans="1:4" x14ac:dyDescent="0.35">
      <c r="A14">
        <f>'Claims history'!A15</f>
        <v>2002</v>
      </c>
      <c r="B14" s="1">
        <f>'Claims history'!B15</f>
        <v>2335000</v>
      </c>
      <c r="C14" s="4">
        <f>VLOOKUP(A14,'Inflation rates'!A:D,4,0)</f>
        <v>1.7910747582891353</v>
      </c>
      <c r="D14" s="1">
        <f t="shared" si="0"/>
        <v>4182159.5606051311</v>
      </c>
    </row>
    <row r="15" spans="1:4" x14ac:dyDescent="0.35">
      <c r="A15">
        <f>'Claims history'!A16</f>
        <v>2002</v>
      </c>
      <c r="B15" s="1">
        <f>'Claims history'!B16</f>
        <v>4200000</v>
      </c>
      <c r="C15" s="4">
        <f>VLOOKUP(A15,'Inflation rates'!A:D,4,0)</f>
        <v>1.7910747582891353</v>
      </c>
      <c r="D15" s="1">
        <f t="shared" si="0"/>
        <v>7522513.9848143682</v>
      </c>
    </row>
    <row r="16" spans="1:4" x14ac:dyDescent="0.35">
      <c r="A16">
        <f>'Claims history'!A17</f>
        <v>2002</v>
      </c>
      <c r="B16" s="1">
        <f>'Claims history'!B17</f>
        <v>19725000</v>
      </c>
      <c r="C16" s="4">
        <f>VLOOKUP(A16,'Inflation rates'!A:D,4,0)</f>
        <v>1.7910747582891353</v>
      </c>
      <c r="D16" s="1">
        <f t="shared" si="0"/>
        <v>35328949.607253194</v>
      </c>
    </row>
    <row r="17" spans="1:4" x14ac:dyDescent="0.35">
      <c r="A17">
        <f>'Claims history'!A18</f>
        <v>2002</v>
      </c>
      <c r="B17" s="1">
        <f>'Claims history'!B18</f>
        <v>5771000</v>
      </c>
      <c r="C17" s="4">
        <f>VLOOKUP(A17,'Inflation rates'!A:D,4,0)</f>
        <v>1.7910747582891353</v>
      </c>
      <c r="D17" s="1">
        <f t="shared" si="0"/>
        <v>10336292.4300866</v>
      </c>
    </row>
    <row r="18" spans="1:4" x14ac:dyDescent="0.35">
      <c r="A18">
        <f>'Claims history'!A19</f>
        <v>2002</v>
      </c>
      <c r="B18" s="1">
        <f>'Claims history'!B19</f>
        <v>1573000</v>
      </c>
      <c r="C18" s="4">
        <f>VLOOKUP(A18,'Inflation rates'!A:D,4,0)</f>
        <v>1.7910747582891353</v>
      </c>
      <c r="D18" s="1">
        <f t="shared" si="0"/>
        <v>2817360.5947888098</v>
      </c>
    </row>
    <row r="19" spans="1:4" x14ac:dyDescent="0.35">
      <c r="A19">
        <f>'Claims history'!A20</f>
        <v>2003</v>
      </c>
      <c r="B19" s="1">
        <f>'Claims history'!B20</f>
        <v>3134000</v>
      </c>
      <c r="C19" s="4">
        <f>VLOOKUP(A19,'Inflation rates'!A:D,4,0)</f>
        <v>1.7106731215751056</v>
      </c>
      <c r="D19" s="1">
        <f t="shared" si="0"/>
        <v>5361249.5630163811</v>
      </c>
    </row>
    <row r="20" spans="1:4" x14ac:dyDescent="0.35">
      <c r="A20">
        <f>'Claims history'!A21</f>
        <v>2003</v>
      </c>
      <c r="B20" s="1">
        <f>'Claims history'!B21</f>
        <v>1670000</v>
      </c>
      <c r="C20" s="4">
        <f>VLOOKUP(A20,'Inflation rates'!A:D,4,0)</f>
        <v>1.7106731215751056</v>
      </c>
      <c r="D20" s="1">
        <f t="shared" si="0"/>
        <v>2856824.1130304262</v>
      </c>
    </row>
    <row r="21" spans="1:4" x14ac:dyDescent="0.35">
      <c r="A21">
        <f>'Claims history'!A22</f>
        <v>2003</v>
      </c>
      <c r="B21" s="1">
        <f>'Claims history'!B22</f>
        <v>25817000</v>
      </c>
      <c r="C21" s="4">
        <f>VLOOKUP(A21,'Inflation rates'!A:D,4,0)</f>
        <v>1.7106731215751056</v>
      </c>
      <c r="D21" s="1">
        <f t="shared" si="0"/>
        <v>44164447.979704499</v>
      </c>
    </row>
    <row r="22" spans="1:4" x14ac:dyDescent="0.35">
      <c r="A22">
        <f>'Claims history'!A23</f>
        <v>2003</v>
      </c>
      <c r="B22" s="1">
        <f>'Claims history'!B23</f>
        <v>23779000</v>
      </c>
      <c r="C22" s="4">
        <f>VLOOKUP(A22,'Inflation rates'!A:D,4,0)</f>
        <v>1.7106731215751056</v>
      </c>
      <c r="D22" s="1">
        <f t="shared" si="0"/>
        <v>40678096.157934435</v>
      </c>
    </row>
    <row r="23" spans="1:4" x14ac:dyDescent="0.35">
      <c r="A23">
        <f>'Claims history'!A24</f>
        <v>2003</v>
      </c>
      <c r="B23" s="1">
        <f>'Claims history'!B24</f>
        <v>3991000</v>
      </c>
      <c r="C23" s="4">
        <f>VLOOKUP(A23,'Inflation rates'!A:D,4,0)</f>
        <v>1.7106731215751056</v>
      </c>
      <c r="D23" s="1">
        <f t="shared" si="0"/>
        <v>6827296.4282062463</v>
      </c>
    </row>
    <row r="24" spans="1:4" x14ac:dyDescent="0.35">
      <c r="A24">
        <f>'Claims history'!A25</f>
        <v>2003</v>
      </c>
      <c r="B24" s="1">
        <f>'Claims history'!B25</f>
        <v>4934000</v>
      </c>
      <c r="C24" s="4">
        <f>VLOOKUP(A24,'Inflation rates'!A:D,4,0)</f>
        <v>1.7106731215751056</v>
      </c>
      <c r="D24" s="1">
        <f t="shared" si="0"/>
        <v>8440461.1818515714</v>
      </c>
    </row>
    <row r="25" spans="1:4" x14ac:dyDescent="0.35">
      <c r="A25">
        <f>'Claims history'!A26</f>
        <v>2003</v>
      </c>
      <c r="B25" s="1">
        <f>'Claims history'!B26</f>
        <v>33576000</v>
      </c>
      <c r="C25" s="4">
        <f>VLOOKUP(A25,'Inflation rates'!A:D,4,0)</f>
        <v>1.7106731215751056</v>
      </c>
      <c r="D25" s="1">
        <f t="shared" si="0"/>
        <v>57437560.730005749</v>
      </c>
    </row>
    <row r="26" spans="1:4" x14ac:dyDescent="0.35">
      <c r="A26">
        <f>'Claims history'!A27</f>
        <v>2004</v>
      </c>
      <c r="B26" s="1">
        <f>'Claims history'!B27</f>
        <v>4424100</v>
      </c>
      <c r="C26" s="4">
        <f>VLOOKUP(A26,'Inflation rates'!A:D,4,0)</f>
        <v>1.7106731215751056</v>
      </c>
      <c r="D26" s="1">
        <f t="shared" si="0"/>
        <v>7568188.9571604244</v>
      </c>
    </row>
    <row r="27" spans="1:4" x14ac:dyDescent="0.35">
      <c r="A27">
        <f>'Claims history'!A28</f>
        <v>2005</v>
      </c>
      <c r="B27" s="1">
        <f>'Claims history'!B28</f>
        <v>2635000</v>
      </c>
      <c r="C27" s="4">
        <f>VLOOKUP(A27,'Inflation rates'!A:D,4,0)</f>
        <v>1.6887197646348528</v>
      </c>
      <c r="D27" s="1">
        <f t="shared" si="0"/>
        <v>4449776.5798128368</v>
      </c>
    </row>
    <row r="28" spans="1:4" x14ac:dyDescent="0.35">
      <c r="A28">
        <f>'Claims history'!A29</f>
        <v>2005</v>
      </c>
      <c r="B28" s="1">
        <f>'Claims history'!B29</f>
        <v>1146000</v>
      </c>
      <c r="C28" s="4">
        <f>VLOOKUP(A28,'Inflation rates'!A:D,4,0)</f>
        <v>1.6887197646348528</v>
      </c>
      <c r="D28" s="1">
        <f t="shared" si="0"/>
        <v>1935272.8502715414</v>
      </c>
    </row>
    <row r="29" spans="1:4" x14ac:dyDescent="0.35">
      <c r="A29">
        <f>'Claims history'!A30</f>
        <v>2005</v>
      </c>
      <c r="B29" s="1">
        <f>'Claims history'!B30</f>
        <v>3409000</v>
      </c>
      <c r="C29" s="4">
        <f>VLOOKUP(A29,'Inflation rates'!A:D,4,0)</f>
        <v>1.6887197646348528</v>
      </c>
      <c r="D29" s="1">
        <f t="shared" si="0"/>
        <v>5756845.6776402136</v>
      </c>
    </row>
    <row r="30" spans="1:4" x14ac:dyDescent="0.35">
      <c r="A30">
        <f>'Claims history'!A31</f>
        <v>2005</v>
      </c>
      <c r="B30" s="1">
        <f>'Claims history'!B31</f>
        <v>8966000</v>
      </c>
      <c r="C30" s="4">
        <f>VLOOKUP(A30,'Inflation rates'!A:D,4,0)</f>
        <v>1.6887197646348528</v>
      </c>
      <c r="D30" s="1">
        <f t="shared" si="0"/>
        <v>15141061.40971609</v>
      </c>
    </row>
    <row r="31" spans="1:4" x14ac:dyDescent="0.35">
      <c r="A31">
        <f>'Claims history'!A32</f>
        <v>2005</v>
      </c>
      <c r="B31" s="1">
        <f>'Claims history'!B32</f>
        <v>3334000</v>
      </c>
      <c r="C31" s="4">
        <f>VLOOKUP(A31,'Inflation rates'!A:D,4,0)</f>
        <v>1.6887197646348528</v>
      </c>
      <c r="D31" s="1">
        <f t="shared" si="0"/>
        <v>5630191.6952925995</v>
      </c>
    </row>
    <row r="32" spans="1:4" x14ac:dyDescent="0.35">
      <c r="A32">
        <f>'Claims history'!A33</f>
        <v>2005</v>
      </c>
      <c r="B32" s="1">
        <f>'Claims history'!B33</f>
        <v>1517000</v>
      </c>
      <c r="C32" s="4">
        <f>VLOOKUP(A32,'Inflation rates'!A:D,4,0)</f>
        <v>1.6887197646348528</v>
      </c>
      <c r="D32" s="1">
        <f t="shared" si="0"/>
        <v>2561787.882951072</v>
      </c>
    </row>
    <row r="33" spans="1:4" x14ac:dyDescent="0.35">
      <c r="A33">
        <f>'Claims history'!A34</f>
        <v>2005</v>
      </c>
      <c r="B33" s="1">
        <f>'Claims history'!B34</f>
        <v>5630000</v>
      </c>
      <c r="C33" s="4">
        <f>VLOOKUP(A33,'Inflation rates'!A:D,4,0)</f>
        <v>1.6887197646348528</v>
      </c>
      <c r="D33" s="1">
        <f t="shared" si="0"/>
        <v>9507492.2748942208</v>
      </c>
    </row>
    <row r="34" spans="1:4" x14ac:dyDescent="0.35">
      <c r="A34">
        <f>'Claims history'!A35</f>
        <v>2005</v>
      </c>
      <c r="B34" s="1">
        <f>'Claims history'!B35</f>
        <v>3001000</v>
      </c>
      <c r="C34" s="4">
        <f>VLOOKUP(A34,'Inflation rates'!A:D,4,0)</f>
        <v>1.6887197646348528</v>
      </c>
      <c r="D34" s="1">
        <f t="shared" si="0"/>
        <v>5067848.0136691937</v>
      </c>
    </row>
    <row r="35" spans="1:4" x14ac:dyDescent="0.35">
      <c r="A35">
        <f>'Claims history'!A36</f>
        <v>2005</v>
      </c>
      <c r="B35" s="1">
        <f>'Claims history'!B36</f>
        <v>2225000</v>
      </c>
      <c r="C35" s="4">
        <f>VLOOKUP(A35,'Inflation rates'!A:D,4,0)</f>
        <v>1.6887197646348528</v>
      </c>
      <c r="D35" s="1">
        <f t="shared" si="0"/>
        <v>3757401.4763125475</v>
      </c>
    </row>
    <row r="36" spans="1:4" x14ac:dyDescent="0.35">
      <c r="A36">
        <f>'Claims history'!A37</f>
        <v>2006</v>
      </c>
      <c r="B36" s="1">
        <f>'Claims history'!B37</f>
        <v>14661000</v>
      </c>
      <c r="C36" s="4">
        <f>VLOOKUP(A36,'Inflation rates'!A:D,4,0)</f>
        <v>1.6098377165251219</v>
      </c>
      <c r="D36" s="1">
        <f t="shared" si="0"/>
        <v>23601830.761974812</v>
      </c>
    </row>
    <row r="37" spans="1:4" x14ac:dyDescent="0.35">
      <c r="A37">
        <f>'Claims history'!A38</f>
        <v>2006</v>
      </c>
      <c r="B37" s="1">
        <f>'Claims history'!B38</f>
        <v>11917000</v>
      </c>
      <c r="C37" s="4">
        <f>VLOOKUP(A37,'Inflation rates'!A:D,4,0)</f>
        <v>1.6098377165251219</v>
      </c>
      <c r="D37" s="1">
        <f t="shared" si="0"/>
        <v>19184436.067829877</v>
      </c>
    </row>
    <row r="38" spans="1:4" x14ac:dyDescent="0.35">
      <c r="A38">
        <f>'Claims history'!A39</f>
        <v>2006</v>
      </c>
      <c r="B38" s="1">
        <f>'Claims history'!B39</f>
        <v>1958000</v>
      </c>
      <c r="C38" s="4">
        <f>VLOOKUP(A38,'Inflation rates'!A:D,4,0)</f>
        <v>1.6098377165251219</v>
      </c>
      <c r="D38" s="1">
        <f t="shared" si="0"/>
        <v>3152062.2489561886</v>
      </c>
    </row>
    <row r="39" spans="1:4" x14ac:dyDescent="0.35">
      <c r="A39">
        <f>'Claims history'!A40</f>
        <v>2006</v>
      </c>
      <c r="B39" s="1">
        <f>'Claims history'!B40</f>
        <v>5318000</v>
      </c>
      <c r="C39" s="4">
        <f>VLOOKUP(A39,'Inflation rates'!A:D,4,0)</f>
        <v>1.6098377165251219</v>
      </c>
      <c r="D39" s="1">
        <f t="shared" si="0"/>
        <v>8561116.9764805976</v>
      </c>
    </row>
    <row r="40" spans="1:4" x14ac:dyDescent="0.35">
      <c r="A40">
        <f>'Claims history'!A41</f>
        <v>2006</v>
      </c>
      <c r="B40" s="1">
        <f>'Claims history'!B41</f>
        <v>4837000</v>
      </c>
      <c r="C40" s="4">
        <f>VLOOKUP(A40,'Inflation rates'!A:D,4,0)</f>
        <v>1.6098377165251219</v>
      </c>
      <c r="D40" s="1">
        <f t="shared" si="0"/>
        <v>7786785.0348320147</v>
      </c>
    </row>
    <row r="41" spans="1:4" x14ac:dyDescent="0.35">
      <c r="A41">
        <f>'Claims history'!A42</f>
        <v>2006</v>
      </c>
      <c r="B41" s="1">
        <f>'Claims history'!B42</f>
        <v>1852000</v>
      </c>
      <c r="C41" s="4">
        <f>VLOOKUP(A41,'Inflation rates'!A:D,4,0)</f>
        <v>1.6098377165251219</v>
      </c>
      <c r="D41" s="1">
        <f t="shared" si="0"/>
        <v>2981419.4510045256</v>
      </c>
    </row>
    <row r="42" spans="1:4" x14ac:dyDescent="0.35">
      <c r="A42">
        <f>'Claims history'!A43</f>
        <v>2006</v>
      </c>
      <c r="B42" s="1">
        <f>'Claims history'!B43</f>
        <v>4887000</v>
      </c>
      <c r="C42" s="4">
        <f>VLOOKUP(A42,'Inflation rates'!A:D,4,0)</f>
        <v>1.6098377165251219</v>
      </c>
      <c r="D42" s="1">
        <f t="shared" si="0"/>
        <v>7867276.9206582708</v>
      </c>
    </row>
    <row r="43" spans="1:4" x14ac:dyDescent="0.35">
      <c r="A43">
        <f>'Claims history'!A44</f>
        <v>2006</v>
      </c>
      <c r="B43" s="1">
        <f>'Claims history'!B44</f>
        <v>14607000</v>
      </c>
      <c r="C43" s="4">
        <f>VLOOKUP(A43,'Inflation rates'!A:D,4,0)</f>
        <v>1.6098377165251219</v>
      </c>
      <c r="D43" s="1">
        <f t="shared" si="0"/>
        <v>23514899.525282454</v>
      </c>
    </row>
    <row r="44" spans="1:4" x14ac:dyDescent="0.35">
      <c r="A44">
        <f>'Claims history'!A45</f>
        <v>2007</v>
      </c>
      <c r="B44" s="1">
        <f>'Claims history'!B45</f>
        <v>8150000</v>
      </c>
      <c r="C44" s="4">
        <f>VLOOKUP(A44,'Inflation rates'!A:D,4,0)</f>
        <v>1.5705733819757295</v>
      </c>
      <c r="D44" s="1">
        <f t="shared" si="0"/>
        <v>12800173.063102195</v>
      </c>
    </row>
    <row r="45" spans="1:4" x14ac:dyDescent="0.35">
      <c r="A45">
        <f>'Claims history'!A46</f>
        <v>2007</v>
      </c>
      <c r="B45" s="1">
        <f>'Claims history'!B46</f>
        <v>5722000</v>
      </c>
      <c r="C45" s="4">
        <f>VLOOKUP(A45,'Inflation rates'!A:D,4,0)</f>
        <v>1.5705733819757295</v>
      </c>
      <c r="D45" s="1">
        <f t="shared" si="0"/>
        <v>8986820.8916651234</v>
      </c>
    </row>
    <row r="46" spans="1:4" x14ac:dyDescent="0.35">
      <c r="A46">
        <f>'Claims history'!A47</f>
        <v>2007</v>
      </c>
      <c r="B46" s="1">
        <f>'Claims history'!B47</f>
        <v>7072000</v>
      </c>
      <c r="C46" s="4">
        <f>VLOOKUP(A46,'Inflation rates'!A:D,4,0)</f>
        <v>1.5705733819757295</v>
      </c>
      <c r="D46" s="1">
        <f t="shared" si="0"/>
        <v>11107094.95733236</v>
      </c>
    </row>
    <row r="47" spans="1:4" x14ac:dyDescent="0.35">
      <c r="A47">
        <f>'Claims history'!A48</f>
        <v>2007</v>
      </c>
      <c r="B47" s="1">
        <f>'Claims history'!B48</f>
        <v>5345000</v>
      </c>
      <c r="C47" s="4">
        <f>VLOOKUP(A47,'Inflation rates'!A:D,4,0)</f>
        <v>1.5705733819757295</v>
      </c>
      <c r="D47" s="1">
        <f t="shared" si="0"/>
        <v>8394714.726660274</v>
      </c>
    </row>
    <row r="48" spans="1:4" x14ac:dyDescent="0.35">
      <c r="A48">
        <f>'Claims history'!A49</f>
        <v>2007</v>
      </c>
      <c r="B48" s="1">
        <f>'Claims history'!B49</f>
        <v>8129000</v>
      </c>
      <c r="C48" s="4">
        <f>VLOOKUP(A48,'Inflation rates'!A:D,4,0)</f>
        <v>1.5705733819757295</v>
      </c>
      <c r="D48" s="1">
        <f t="shared" si="0"/>
        <v>12767191.022080705</v>
      </c>
    </row>
    <row r="49" spans="1:4" x14ac:dyDescent="0.35">
      <c r="A49">
        <f>'Claims history'!A50</f>
        <v>2008</v>
      </c>
      <c r="B49" s="1">
        <f>'Claims history'!B50</f>
        <v>9419000</v>
      </c>
      <c r="C49" s="4">
        <f>VLOOKUP(A49,'Inflation rates'!A:D,4,0)</f>
        <v>1.5690043775981313</v>
      </c>
      <c r="D49" s="1">
        <f t="shared" si="0"/>
        <v>14778452.232596798</v>
      </c>
    </row>
    <row r="50" spans="1:4" x14ac:dyDescent="0.35">
      <c r="A50">
        <f>'Claims history'!A51</f>
        <v>2008</v>
      </c>
      <c r="B50" s="1">
        <f>'Claims history'!B51</f>
        <v>1246000</v>
      </c>
      <c r="C50" s="4">
        <f>VLOOKUP(A50,'Inflation rates'!A:D,4,0)</f>
        <v>1.5690043775981313</v>
      </c>
      <c r="D50" s="1">
        <f t="shared" si="0"/>
        <v>1954979.4544872716</v>
      </c>
    </row>
    <row r="51" spans="1:4" x14ac:dyDescent="0.35">
      <c r="A51">
        <f>'Claims history'!A52</f>
        <v>2008</v>
      </c>
      <c r="B51" s="1">
        <f>'Claims history'!B52</f>
        <v>9022000</v>
      </c>
      <c r="C51" s="4">
        <f>VLOOKUP(A51,'Inflation rates'!A:D,4,0)</f>
        <v>1.5690043775981313</v>
      </c>
      <c r="D51" s="1">
        <f t="shared" si="0"/>
        <v>14155557.49469034</v>
      </c>
    </row>
    <row r="52" spans="1:4" x14ac:dyDescent="0.35">
      <c r="A52">
        <f>'Claims history'!A53</f>
        <v>2008</v>
      </c>
      <c r="B52" s="1">
        <f>'Claims history'!B53</f>
        <v>29521000</v>
      </c>
      <c r="C52" s="4">
        <f>VLOOKUP(A52,'Inflation rates'!A:D,4,0)</f>
        <v>1.5690043775981313</v>
      </c>
      <c r="D52" s="1">
        <f t="shared" si="0"/>
        <v>46318578.23107443</v>
      </c>
    </row>
    <row r="53" spans="1:4" x14ac:dyDescent="0.35">
      <c r="A53">
        <f>'Claims history'!A54</f>
        <v>2008</v>
      </c>
      <c r="B53" s="1">
        <f>'Claims history'!B54</f>
        <v>12542000</v>
      </c>
      <c r="C53" s="4">
        <f>VLOOKUP(A53,'Inflation rates'!A:D,4,0)</f>
        <v>1.5690043775981313</v>
      </c>
      <c r="D53" s="1">
        <f t="shared" si="0"/>
        <v>19678452.903835762</v>
      </c>
    </row>
    <row r="54" spans="1:4" x14ac:dyDescent="0.35">
      <c r="A54">
        <f>'Claims history'!A55</f>
        <v>2008</v>
      </c>
      <c r="B54" s="1">
        <f>'Claims history'!B55</f>
        <v>3820000</v>
      </c>
      <c r="C54" s="4">
        <f>VLOOKUP(A54,'Inflation rates'!A:D,4,0)</f>
        <v>1.5690043775981313</v>
      </c>
      <c r="D54" s="1">
        <f t="shared" si="0"/>
        <v>5993596.722424861</v>
      </c>
    </row>
    <row r="55" spans="1:4" x14ac:dyDescent="0.35">
      <c r="A55">
        <f>'Claims history'!A56</f>
        <v>2009</v>
      </c>
      <c r="B55" s="1">
        <f>'Claims history'!B56</f>
        <v>2402000</v>
      </c>
      <c r="C55" s="4">
        <f>VLOOKUP(A55,'Inflation rates'!A:D,4,0)</f>
        <v>1.5262688498036292</v>
      </c>
      <c r="D55" s="1">
        <f t="shared" si="0"/>
        <v>3666097.7772283172</v>
      </c>
    </row>
    <row r="56" spans="1:4" x14ac:dyDescent="0.35">
      <c r="A56">
        <f>'Claims history'!A57</f>
        <v>2009</v>
      </c>
      <c r="B56" s="1">
        <f>'Claims history'!B57</f>
        <v>42844000</v>
      </c>
      <c r="C56" s="4">
        <f>VLOOKUP(A56,'Inflation rates'!A:D,4,0)</f>
        <v>1.5262688498036292</v>
      </c>
      <c r="D56" s="1">
        <f t="shared" si="0"/>
        <v>65391462.600986689</v>
      </c>
    </row>
    <row r="57" spans="1:4" x14ac:dyDescent="0.35">
      <c r="A57">
        <f>'Claims history'!A58</f>
        <v>2009</v>
      </c>
      <c r="B57" s="1">
        <f>'Claims history'!B58</f>
        <v>29168000</v>
      </c>
      <c r="C57" s="4">
        <f>VLOOKUP(A57,'Inflation rates'!A:D,4,0)</f>
        <v>1.5262688498036292</v>
      </c>
      <c r="D57" s="1">
        <f t="shared" si="0"/>
        <v>44518209.81107226</v>
      </c>
    </row>
    <row r="58" spans="1:4" x14ac:dyDescent="0.35">
      <c r="A58">
        <f>'Claims history'!A59</f>
        <v>2009</v>
      </c>
      <c r="B58" s="1">
        <f>'Claims history'!B59</f>
        <v>8281000</v>
      </c>
      <c r="C58" s="4">
        <f>VLOOKUP(A58,'Inflation rates'!A:D,4,0)</f>
        <v>1.5262688498036292</v>
      </c>
      <c r="D58" s="1">
        <f t="shared" si="0"/>
        <v>12639032.345223853</v>
      </c>
    </row>
    <row r="59" spans="1:4" x14ac:dyDescent="0.35">
      <c r="A59">
        <f>'Claims history'!A60</f>
        <v>2009</v>
      </c>
      <c r="B59" s="1">
        <f>'Claims history'!B60</f>
        <v>11126000</v>
      </c>
      <c r="C59" s="4">
        <f>VLOOKUP(A59,'Inflation rates'!A:D,4,0)</f>
        <v>1.5262688498036292</v>
      </c>
      <c r="D59" s="1">
        <f t="shared" si="0"/>
        <v>16981267.22291518</v>
      </c>
    </row>
    <row r="60" spans="1:4" x14ac:dyDescent="0.35">
      <c r="A60">
        <f>'Claims history'!A61</f>
        <v>2010</v>
      </c>
      <c r="B60" s="1">
        <f>'Claims history'!B61</f>
        <v>6981000</v>
      </c>
      <c r="C60" s="4">
        <f>VLOOKUP(A60,'Inflation rates'!A:D,4,0)</f>
        <v>1.5186754724414231</v>
      </c>
      <c r="D60" s="1">
        <f t="shared" si="0"/>
        <v>10601873.473113574</v>
      </c>
    </row>
    <row r="61" spans="1:4" x14ac:dyDescent="0.35">
      <c r="A61">
        <f>'Claims history'!A62</f>
        <v>2010</v>
      </c>
      <c r="B61" s="1">
        <f>'Claims history'!B62</f>
        <v>2168000</v>
      </c>
      <c r="C61" s="4">
        <f>VLOOKUP(A61,'Inflation rates'!A:D,4,0)</f>
        <v>1.5186754724414231</v>
      </c>
      <c r="D61" s="1">
        <f t="shared" si="0"/>
        <v>3292488.4242530051</v>
      </c>
    </row>
    <row r="62" spans="1:4" x14ac:dyDescent="0.35">
      <c r="A62">
        <f>'Claims history'!A63</f>
        <v>2010</v>
      </c>
      <c r="B62" s="1">
        <f>'Claims history'!B63</f>
        <v>35513000</v>
      </c>
      <c r="C62" s="4">
        <f>VLOOKUP(A62,'Inflation rates'!A:D,4,0)</f>
        <v>1.5186754724414231</v>
      </c>
      <c r="D62" s="1">
        <f t="shared" si="0"/>
        <v>53932722.052812256</v>
      </c>
    </row>
    <row r="63" spans="1:4" x14ac:dyDescent="0.35">
      <c r="A63">
        <f>'Claims history'!A64</f>
        <v>2011</v>
      </c>
      <c r="B63" s="1">
        <f>'Claims history'!B64</f>
        <v>17625000</v>
      </c>
      <c r="C63" s="4">
        <f>VLOOKUP(A63,'Inflation rates'!A:D,4,0)</f>
        <v>1.4830815160560771</v>
      </c>
      <c r="D63" s="1">
        <f t="shared" si="0"/>
        <v>26139311.720488358</v>
      </c>
    </row>
    <row r="64" spans="1:4" x14ac:dyDescent="0.35">
      <c r="A64">
        <f>'Claims history'!A65</f>
        <v>2011</v>
      </c>
      <c r="B64" s="1">
        <f>'Claims history'!B65</f>
        <v>1165000</v>
      </c>
      <c r="C64" s="4">
        <f>VLOOKUP(A64,'Inflation rates'!A:D,4,0)</f>
        <v>1.4830815160560771</v>
      </c>
      <c r="D64" s="1">
        <f t="shared" si="0"/>
        <v>1727789.9662053299</v>
      </c>
    </row>
    <row r="65" spans="1:4" x14ac:dyDescent="0.35">
      <c r="A65">
        <f>'Claims history'!A66</f>
        <v>2011</v>
      </c>
      <c r="B65" s="1">
        <f>'Claims history'!B66</f>
        <v>20307000</v>
      </c>
      <c r="C65" s="4">
        <f>VLOOKUP(A65,'Inflation rates'!A:D,4,0)</f>
        <v>1.4830815160560771</v>
      </c>
      <c r="D65" s="1">
        <f t="shared" si="0"/>
        <v>30116936.346550759</v>
      </c>
    </row>
    <row r="66" spans="1:4" x14ac:dyDescent="0.35">
      <c r="A66">
        <f>'Claims history'!A67</f>
        <v>2011</v>
      </c>
      <c r="B66" s="1">
        <f>'Claims history'!B67</f>
        <v>6555000</v>
      </c>
      <c r="C66" s="4">
        <f>VLOOKUP(A66,'Inflation rates'!A:D,4,0)</f>
        <v>1.4830815160560771</v>
      </c>
      <c r="D66" s="1">
        <f t="shared" si="0"/>
        <v>9721599.337747585</v>
      </c>
    </row>
    <row r="67" spans="1:4" x14ac:dyDescent="0.35">
      <c r="A67">
        <f>'Claims history'!A68</f>
        <v>2011</v>
      </c>
      <c r="B67" s="1">
        <f>'Claims history'!B68</f>
        <v>2345000</v>
      </c>
      <c r="C67" s="4">
        <f>VLOOKUP(A67,'Inflation rates'!A:D,4,0)</f>
        <v>1.4830815160560771</v>
      </c>
      <c r="D67" s="1">
        <f t="shared" si="0"/>
        <v>3477826.1551515008</v>
      </c>
    </row>
    <row r="68" spans="1:4" x14ac:dyDescent="0.35">
      <c r="A68">
        <f>'Claims history'!A69</f>
        <v>2011</v>
      </c>
      <c r="B68" s="1">
        <f>'Claims history'!B69</f>
        <v>30773000</v>
      </c>
      <c r="C68" s="4">
        <f>VLOOKUP(A68,'Inflation rates'!A:D,4,0)</f>
        <v>1.4830815160560771</v>
      </c>
      <c r="D68" s="1">
        <f t="shared" si="0"/>
        <v>45638867.493593663</v>
      </c>
    </row>
    <row r="69" spans="1:4" x14ac:dyDescent="0.35">
      <c r="A69">
        <f>'Claims history'!A70</f>
        <v>2011</v>
      </c>
      <c r="B69" s="1">
        <f>'Claims history'!B70</f>
        <v>5290000</v>
      </c>
      <c r="C69" s="4">
        <f>VLOOKUP(A69,'Inflation rates'!A:D,4,0)</f>
        <v>1.4830815160560771</v>
      </c>
      <c r="D69" s="1">
        <f t="shared" ref="D69:D123" si="1">B69*C69</f>
        <v>7845501.2199366475</v>
      </c>
    </row>
    <row r="70" spans="1:4" x14ac:dyDescent="0.35">
      <c r="A70">
        <f>'Claims history'!A71</f>
        <v>2011</v>
      </c>
      <c r="B70" s="1">
        <f>'Claims history'!B71</f>
        <v>31740000</v>
      </c>
      <c r="C70" s="4">
        <f>VLOOKUP(A70,'Inflation rates'!A:D,4,0)</f>
        <v>1.4830815160560771</v>
      </c>
      <c r="D70" s="1">
        <f t="shared" si="1"/>
        <v>47073007.319619887</v>
      </c>
    </row>
    <row r="71" spans="1:4" x14ac:dyDescent="0.35">
      <c r="A71">
        <f>'Claims history'!A72</f>
        <v>2012</v>
      </c>
      <c r="B71" s="1">
        <f>'Claims history'!B72</f>
        <v>12435000</v>
      </c>
      <c r="C71" s="4">
        <f>VLOOKUP(A71,'Inflation rates'!A:D,4,0)</f>
        <v>1.428787587722617</v>
      </c>
      <c r="D71" s="1">
        <f t="shared" si="1"/>
        <v>17766973.653330743</v>
      </c>
    </row>
    <row r="72" spans="1:4" x14ac:dyDescent="0.35">
      <c r="A72">
        <f>'Claims history'!A73</f>
        <v>2012</v>
      </c>
      <c r="B72" s="1">
        <f>'Claims history'!B73</f>
        <v>6439000</v>
      </c>
      <c r="C72" s="4">
        <f>VLOOKUP(A72,'Inflation rates'!A:D,4,0)</f>
        <v>1.428787587722617</v>
      </c>
      <c r="D72" s="1">
        <f t="shared" si="1"/>
        <v>9199963.2773459312</v>
      </c>
    </row>
    <row r="73" spans="1:4" x14ac:dyDescent="0.35">
      <c r="A73">
        <f>'Claims history'!A74</f>
        <v>2012</v>
      </c>
      <c r="B73" s="1">
        <f>'Claims history'!B74</f>
        <v>5702000</v>
      </c>
      <c r="C73" s="4">
        <f>VLOOKUP(A73,'Inflation rates'!A:D,4,0)</f>
        <v>1.428787587722617</v>
      </c>
      <c r="D73" s="1">
        <f t="shared" si="1"/>
        <v>8146946.8251943626</v>
      </c>
    </row>
    <row r="74" spans="1:4" x14ac:dyDescent="0.35">
      <c r="A74">
        <f>'Claims history'!A75</f>
        <v>2012</v>
      </c>
      <c r="B74" s="1">
        <f>'Claims history'!B75</f>
        <v>38981000</v>
      </c>
      <c r="C74" s="4">
        <f>VLOOKUP(A74,'Inflation rates'!A:D,4,0)</f>
        <v>1.428787587722617</v>
      </c>
      <c r="D74" s="1">
        <f t="shared" si="1"/>
        <v>55695568.957015336</v>
      </c>
    </row>
    <row r="75" spans="1:4" x14ac:dyDescent="0.35">
      <c r="A75">
        <f>'Claims history'!A76</f>
        <v>2012</v>
      </c>
      <c r="B75" s="1">
        <f>'Claims history'!B76</f>
        <v>1992000</v>
      </c>
      <c r="C75" s="4">
        <f>VLOOKUP(A75,'Inflation rates'!A:D,4,0)</f>
        <v>1.428787587722617</v>
      </c>
      <c r="D75" s="1">
        <f t="shared" si="1"/>
        <v>2846144.8747434532</v>
      </c>
    </row>
    <row r="76" spans="1:4" x14ac:dyDescent="0.35">
      <c r="A76">
        <f>'Claims history'!A77</f>
        <v>2012</v>
      </c>
      <c r="B76" s="1">
        <f>'Claims history'!B77</f>
        <v>3590000</v>
      </c>
      <c r="C76" s="4">
        <f>VLOOKUP(A76,'Inflation rates'!A:D,4,0)</f>
        <v>1.428787587722617</v>
      </c>
      <c r="D76" s="1">
        <f t="shared" si="1"/>
        <v>5129347.4399241954</v>
      </c>
    </row>
    <row r="77" spans="1:4" x14ac:dyDescent="0.35">
      <c r="A77">
        <f>'Claims history'!A78</f>
        <v>2013</v>
      </c>
      <c r="B77" s="1">
        <f>'Claims history'!B78</f>
        <v>3068000</v>
      </c>
      <c r="C77" s="4">
        <f>VLOOKUP(A77,'Inflation rates'!A:D,4,0)</f>
        <v>1.3365646283654045</v>
      </c>
      <c r="D77" s="1">
        <f t="shared" si="1"/>
        <v>4100580.2798250611</v>
      </c>
    </row>
    <row r="78" spans="1:4" x14ac:dyDescent="0.35">
      <c r="A78">
        <f>'Claims history'!A79</f>
        <v>2013</v>
      </c>
      <c r="B78" s="1">
        <f>'Claims history'!B79</f>
        <v>1312000</v>
      </c>
      <c r="C78" s="4">
        <f>VLOOKUP(A78,'Inflation rates'!A:D,4,0)</f>
        <v>1.3365646283654045</v>
      </c>
      <c r="D78" s="1">
        <f t="shared" si="1"/>
        <v>1753572.7924154107</v>
      </c>
    </row>
    <row r="79" spans="1:4" x14ac:dyDescent="0.35">
      <c r="A79">
        <f>'Claims history'!A80</f>
        <v>2013</v>
      </c>
      <c r="B79" s="1">
        <f>'Claims history'!B80</f>
        <v>6662000</v>
      </c>
      <c r="C79" s="4">
        <f>VLOOKUP(A79,'Inflation rates'!A:D,4,0)</f>
        <v>1.3365646283654045</v>
      </c>
      <c r="D79" s="1">
        <f t="shared" si="1"/>
        <v>8904193.5541703254</v>
      </c>
    </row>
    <row r="80" spans="1:4" x14ac:dyDescent="0.35">
      <c r="A80">
        <f>'Claims history'!A81</f>
        <v>2013</v>
      </c>
      <c r="B80" s="1">
        <f>'Claims history'!B81</f>
        <v>15880000</v>
      </c>
      <c r="C80" s="4">
        <f>VLOOKUP(A80,'Inflation rates'!A:D,4,0)</f>
        <v>1.3365646283654045</v>
      </c>
      <c r="D80" s="1">
        <f t="shared" si="1"/>
        <v>21224646.298442625</v>
      </c>
    </row>
    <row r="81" spans="1:4" x14ac:dyDescent="0.35">
      <c r="A81">
        <f>'Claims history'!A82</f>
        <v>2013</v>
      </c>
      <c r="B81" s="1">
        <f>'Claims history'!B82</f>
        <v>2542000</v>
      </c>
      <c r="C81" s="4">
        <f>VLOOKUP(A81,'Inflation rates'!A:D,4,0)</f>
        <v>1.3365646283654045</v>
      </c>
      <c r="D81" s="1">
        <f t="shared" si="1"/>
        <v>3397547.2853048583</v>
      </c>
    </row>
    <row r="82" spans="1:4" x14ac:dyDescent="0.35">
      <c r="A82">
        <f>'Claims history'!A83</f>
        <v>2013</v>
      </c>
      <c r="B82" s="1">
        <f>'Claims history'!B83</f>
        <v>6506000</v>
      </c>
      <c r="C82" s="4">
        <f>VLOOKUP(A82,'Inflation rates'!A:D,4,0)</f>
        <v>1.3365646283654045</v>
      </c>
      <c r="D82" s="1">
        <f t="shared" si="1"/>
        <v>8695689.4721453208</v>
      </c>
    </row>
    <row r="83" spans="1:4" x14ac:dyDescent="0.35">
      <c r="A83">
        <f>'Claims history'!A84</f>
        <v>2013</v>
      </c>
      <c r="B83" s="1">
        <f>'Claims history'!B84</f>
        <v>5249000</v>
      </c>
      <c r="C83" s="4">
        <f>VLOOKUP(A83,'Inflation rates'!A:D,4,0)</f>
        <v>1.3365646283654045</v>
      </c>
      <c r="D83" s="1">
        <f t="shared" si="1"/>
        <v>7015627.7342900084</v>
      </c>
    </row>
    <row r="84" spans="1:4" x14ac:dyDescent="0.35">
      <c r="A84">
        <f>'Claims history'!A85</f>
        <v>2013</v>
      </c>
      <c r="B84" s="1">
        <f>'Claims history'!B85</f>
        <v>7638000</v>
      </c>
      <c r="C84" s="4">
        <f>VLOOKUP(A84,'Inflation rates'!A:D,4,0)</f>
        <v>1.3365646283654045</v>
      </c>
      <c r="D84" s="1">
        <f t="shared" si="1"/>
        <v>10208680.63145496</v>
      </c>
    </row>
    <row r="85" spans="1:4" x14ac:dyDescent="0.35">
      <c r="A85">
        <f>'Claims history'!A86</f>
        <v>2013</v>
      </c>
      <c r="B85" s="1">
        <f>'Claims history'!B86</f>
        <v>11189000</v>
      </c>
      <c r="C85" s="4">
        <f>VLOOKUP(A85,'Inflation rates'!A:D,4,0)</f>
        <v>1.3365646283654045</v>
      </c>
      <c r="D85" s="1">
        <f t="shared" si="1"/>
        <v>14954821.62678051</v>
      </c>
    </row>
    <row r="86" spans="1:4" x14ac:dyDescent="0.35">
      <c r="A86">
        <f>'Claims history'!A87</f>
        <v>2014</v>
      </c>
      <c r="B86" s="1">
        <f>'Claims history'!B87</f>
        <v>3411000</v>
      </c>
      <c r="C86" s="4">
        <f>VLOOKUP(A86,'Inflation rates'!A:D,4,0)</f>
        <v>1.2491258209022467</v>
      </c>
      <c r="D86" s="1">
        <f t="shared" si="1"/>
        <v>4260768.1750975633</v>
      </c>
    </row>
    <row r="87" spans="1:4" x14ac:dyDescent="0.35">
      <c r="A87">
        <f>'Claims history'!A88</f>
        <v>2014</v>
      </c>
      <c r="B87" s="1">
        <f>'Claims history'!B88</f>
        <v>3459000</v>
      </c>
      <c r="C87" s="4">
        <f>VLOOKUP(A87,'Inflation rates'!A:D,4,0)</f>
        <v>1.2491258209022467</v>
      </c>
      <c r="D87" s="1">
        <f t="shared" si="1"/>
        <v>4320726.2145008715</v>
      </c>
    </row>
    <row r="88" spans="1:4" x14ac:dyDescent="0.35">
      <c r="A88">
        <f>'Claims history'!A89</f>
        <v>2014</v>
      </c>
      <c r="B88" s="1">
        <f>'Claims history'!B89</f>
        <v>3102000</v>
      </c>
      <c r="C88" s="4">
        <f>VLOOKUP(A88,'Inflation rates'!A:D,4,0)</f>
        <v>1.2491258209022467</v>
      </c>
      <c r="D88" s="1">
        <f t="shared" si="1"/>
        <v>3874788.296438769</v>
      </c>
    </row>
    <row r="89" spans="1:4" x14ac:dyDescent="0.35">
      <c r="A89">
        <f>'Claims history'!A90</f>
        <v>2014</v>
      </c>
      <c r="B89" s="1">
        <f>'Claims history'!B90</f>
        <v>4674000</v>
      </c>
      <c r="C89" s="4">
        <f>VLOOKUP(A89,'Inflation rates'!A:D,4,0)</f>
        <v>1.2491258209022467</v>
      </c>
      <c r="D89" s="1">
        <f t="shared" si="1"/>
        <v>5838414.0868971013</v>
      </c>
    </row>
    <row r="90" spans="1:4" x14ac:dyDescent="0.35">
      <c r="A90">
        <f>'Claims history'!A91</f>
        <v>2014</v>
      </c>
      <c r="B90" s="1">
        <f>'Claims history'!B91</f>
        <v>3908000</v>
      </c>
      <c r="C90" s="4">
        <f>VLOOKUP(A90,'Inflation rates'!A:D,4,0)</f>
        <v>1.2491258209022467</v>
      </c>
      <c r="D90" s="1">
        <f t="shared" si="1"/>
        <v>4881583.7080859803</v>
      </c>
    </row>
    <row r="91" spans="1:4" x14ac:dyDescent="0.35">
      <c r="A91">
        <f>'Claims history'!A92</f>
        <v>2014</v>
      </c>
      <c r="B91" s="1">
        <f>'Claims history'!B92</f>
        <v>7785000</v>
      </c>
      <c r="C91" s="4">
        <f>VLOOKUP(A91,'Inflation rates'!A:D,4,0)</f>
        <v>1.2491258209022467</v>
      </c>
      <c r="D91" s="1">
        <f t="shared" si="1"/>
        <v>9724444.5157239903</v>
      </c>
    </row>
    <row r="92" spans="1:4" x14ac:dyDescent="0.35">
      <c r="A92">
        <f>'Claims history'!A93</f>
        <v>2014</v>
      </c>
      <c r="B92" s="1">
        <f>'Claims history'!B93</f>
        <v>1033000</v>
      </c>
      <c r="C92" s="4">
        <f>VLOOKUP(A92,'Inflation rates'!A:D,4,0)</f>
        <v>1.2491258209022467</v>
      </c>
      <c r="D92" s="1">
        <f t="shared" si="1"/>
        <v>1290346.9729920209</v>
      </c>
    </row>
    <row r="93" spans="1:4" x14ac:dyDescent="0.35">
      <c r="A93">
        <f>'Claims history'!A94</f>
        <v>2014</v>
      </c>
      <c r="B93" s="1">
        <f>'Claims history'!B94</f>
        <v>4033000</v>
      </c>
      <c r="C93" s="4">
        <f>VLOOKUP(A93,'Inflation rates'!A:D,4,0)</f>
        <v>1.2491258209022467</v>
      </c>
      <c r="D93" s="1">
        <f t="shared" si="1"/>
        <v>5037724.4356987607</v>
      </c>
    </row>
    <row r="94" spans="1:4" x14ac:dyDescent="0.35">
      <c r="A94">
        <f>'Claims history'!A95</f>
        <v>2015</v>
      </c>
      <c r="B94" s="1">
        <f>'Claims history'!B95</f>
        <v>4914000</v>
      </c>
      <c r="C94" s="4">
        <f>VLOOKUP(A94,'Inflation rates'!A:D,4,0)</f>
        <v>1.2127435154390747</v>
      </c>
      <c r="D94" s="1">
        <f t="shared" si="1"/>
        <v>5959421.6348676132</v>
      </c>
    </row>
    <row r="95" spans="1:4" x14ac:dyDescent="0.35">
      <c r="A95">
        <f>'Claims history'!A96</f>
        <v>2015</v>
      </c>
      <c r="B95" s="1">
        <f>'Claims history'!B96</f>
        <v>4677000</v>
      </c>
      <c r="C95" s="4">
        <f>VLOOKUP(A95,'Inflation rates'!A:D,4,0)</f>
        <v>1.2127435154390747</v>
      </c>
      <c r="D95" s="1">
        <f t="shared" si="1"/>
        <v>5672001.4217085522</v>
      </c>
    </row>
    <row r="96" spans="1:4" x14ac:dyDescent="0.35">
      <c r="A96">
        <f>'Claims history'!A97</f>
        <v>2016</v>
      </c>
      <c r="B96" s="1">
        <f>'Claims history'!B97</f>
        <v>1208000</v>
      </c>
      <c r="C96" s="4">
        <f>VLOOKUP(A96,'Inflation rates'!A:D,4,0)</f>
        <v>1.1717328651585264</v>
      </c>
      <c r="D96" s="1">
        <f t="shared" si="1"/>
        <v>1415453.3011114998</v>
      </c>
    </row>
    <row r="97" spans="1:4" x14ac:dyDescent="0.35">
      <c r="A97">
        <f>'Claims history'!A98</f>
        <v>2016</v>
      </c>
      <c r="B97" s="1">
        <f>'Claims history'!B98</f>
        <v>1733000</v>
      </c>
      <c r="C97" s="4">
        <f>VLOOKUP(A97,'Inflation rates'!A:D,4,0)</f>
        <v>1.1717328651585264</v>
      </c>
      <c r="D97" s="1">
        <f t="shared" si="1"/>
        <v>2030613.0553197262</v>
      </c>
    </row>
    <row r="98" spans="1:4" x14ac:dyDescent="0.35">
      <c r="A98">
        <f>'Claims history'!A99</f>
        <v>2016</v>
      </c>
      <c r="B98" s="1">
        <f>'Claims history'!B99</f>
        <v>2287000</v>
      </c>
      <c r="C98" s="4">
        <f>VLOOKUP(A98,'Inflation rates'!A:D,4,0)</f>
        <v>1.1717328651585264</v>
      </c>
      <c r="D98" s="1">
        <f t="shared" si="1"/>
        <v>2679753.0626175497</v>
      </c>
    </row>
    <row r="99" spans="1:4" x14ac:dyDescent="0.35">
      <c r="A99">
        <f>'Claims history'!A100</f>
        <v>2016</v>
      </c>
      <c r="B99" s="1">
        <f>'Claims history'!B100</f>
        <v>1930000</v>
      </c>
      <c r="C99" s="4">
        <f>VLOOKUP(A99,'Inflation rates'!A:D,4,0)</f>
        <v>1.1717328651585264</v>
      </c>
      <c r="D99" s="1">
        <f t="shared" si="1"/>
        <v>2261444.4297559559</v>
      </c>
    </row>
    <row r="100" spans="1:4" x14ac:dyDescent="0.35">
      <c r="A100">
        <f>'Claims history'!A101</f>
        <v>2016</v>
      </c>
      <c r="B100" s="1">
        <f>'Claims history'!B101</f>
        <v>7209000</v>
      </c>
      <c r="C100" s="4">
        <f>VLOOKUP(A100,'Inflation rates'!A:D,4,0)</f>
        <v>1.1717328651585264</v>
      </c>
      <c r="D100" s="1">
        <f t="shared" si="1"/>
        <v>8447022.2249278165</v>
      </c>
    </row>
    <row r="101" spans="1:4" x14ac:dyDescent="0.35">
      <c r="A101">
        <f>'Claims history'!A102</f>
        <v>2016</v>
      </c>
      <c r="B101" s="1">
        <f>'Claims history'!B102</f>
        <v>2729000</v>
      </c>
      <c r="C101" s="4">
        <f>VLOOKUP(A101,'Inflation rates'!A:D,4,0)</f>
        <v>1.1717328651585264</v>
      </c>
      <c r="D101" s="1">
        <f t="shared" si="1"/>
        <v>3197658.9890176184</v>
      </c>
    </row>
    <row r="102" spans="1:4" x14ac:dyDescent="0.35">
      <c r="A102">
        <f>'Claims history'!A103</f>
        <v>2016</v>
      </c>
      <c r="B102" s="1">
        <f>'Claims history'!B103</f>
        <v>1629000</v>
      </c>
      <c r="C102" s="4">
        <f>VLOOKUP(A102,'Inflation rates'!A:D,4,0)</f>
        <v>1.1717328651585264</v>
      </c>
      <c r="D102" s="1">
        <f t="shared" si="1"/>
        <v>1908752.8373432395</v>
      </c>
    </row>
    <row r="103" spans="1:4" x14ac:dyDescent="0.35">
      <c r="A103">
        <f>'Claims history'!A104</f>
        <v>2017</v>
      </c>
      <c r="B103" s="1">
        <f>'Claims history'!B104</f>
        <v>3790000</v>
      </c>
      <c r="C103" s="4">
        <f>VLOOKUP(A103,'Inflation rates'!A:D,4,0)</f>
        <v>1.1670646067316</v>
      </c>
      <c r="D103" s="1">
        <f t="shared" si="1"/>
        <v>4423174.859512764</v>
      </c>
    </row>
    <row r="104" spans="1:4" x14ac:dyDescent="0.35">
      <c r="A104">
        <f>'Claims history'!A105</f>
        <v>2017</v>
      </c>
      <c r="B104" s="1">
        <f>'Claims history'!B105</f>
        <v>1407000</v>
      </c>
      <c r="C104" s="4">
        <f>VLOOKUP(A104,'Inflation rates'!A:D,4,0)</f>
        <v>1.1670646067316</v>
      </c>
      <c r="D104" s="1">
        <f t="shared" si="1"/>
        <v>1642059.9016713612</v>
      </c>
    </row>
    <row r="105" spans="1:4" x14ac:dyDescent="0.35">
      <c r="A105">
        <f>'Claims history'!A106</f>
        <v>2017</v>
      </c>
      <c r="B105" s="1">
        <f>'Claims history'!B106</f>
        <v>1032000</v>
      </c>
      <c r="C105" s="4">
        <f>VLOOKUP(A105,'Inflation rates'!A:D,4,0)</f>
        <v>1.1670646067316</v>
      </c>
      <c r="D105" s="1">
        <f t="shared" si="1"/>
        <v>1204410.6741470112</v>
      </c>
    </row>
    <row r="106" spans="1:4" x14ac:dyDescent="0.35">
      <c r="A106">
        <f>'Claims history'!A107</f>
        <v>2017</v>
      </c>
      <c r="B106" s="1">
        <f>'Claims history'!B107</f>
        <v>5211000</v>
      </c>
      <c r="C106" s="4">
        <f>VLOOKUP(A106,'Inflation rates'!A:D,4,0)</f>
        <v>1.1670646067316</v>
      </c>
      <c r="D106" s="1">
        <f t="shared" si="1"/>
        <v>6081573.665678367</v>
      </c>
    </row>
    <row r="107" spans="1:4" x14ac:dyDescent="0.35">
      <c r="A107">
        <f>'Claims history'!A108</f>
        <v>2017</v>
      </c>
      <c r="B107" s="1">
        <f>'Claims history'!B108</f>
        <v>1328000</v>
      </c>
      <c r="C107" s="4">
        <f>VLOOKUP(A107,'Inflation rates'!A:D,4,0)</f>
        <v>1.1670646067316</v>
      </c>
      <c r="D107" s="1">
        <f t="shared" si="1"/>
        <v>1549861.7977395647</v>
      </c>
    </row>
    <row r="108" spans="1:4" x14ac:dyDescent="0.35">
      <c r="A108">
        <f>'Claims history'!A109</f>
        <v>2018</v>
      </c>
      <c r="B108" s="1">
        <f>'Claims history'!B109</f>
        <v>12988000</v>
      </c>
      <c r="C108" s="4">
        <f>VLOOKUP(A108,'Inflation rates'!A:D,4,0)</f>
        <v>1.1243396982</v>
      </c>
      <c r="D108" s="1">
        <f t="shared" si="1"/>
        <v>14602924.000221601</v>
      </c>
    </row>
    <row r="109" spans="1:4" x14ac:dyDescent="0.35">
      <c r="A109">
        <f>'Claims history'!A110</f>
        <v>2018</v>
      </c>
      <c r="B109" s="1">
        <f>'Claims history'!B110</f>
        <v>1715000</v>
      </c>
      <c r="C109" s="4">
        <f>VLOOKUP(A109,'Inflation rates'!A:D,4,0)</f>
        <v>1.1243396982</v>
      </c>
      <c r="D109" s="1">
        <f t="shared" si="1"/>
        <v>1928242.5824130001</v>
      </c>
    </row>
    <row r="110" spans="1:4" x14ac:dyDescent="0.35">
      <c r="A110">
        <f>'Claims history'!A111</f>
        <v>2018</v>
      </c>
      <c r="B110" s="1">
        <f>'Claims history'!B111</f>
        <v>1722000</v>
      </c>
      <c r="C110" s="4">
        <f>VLOOKUP(A110,'Inflation rates'!A:D,4,0)</f>
        <v>1.1243396982</v>
      </c>
      <c r="D110" s="1">
        <f t="shared" si="1"/>
        <v>1936112.9603003999</v>
      </c>
    </row>
    <row r="111" spans="1:4" x14ac:dyDescent="0.35">
      <c r="A111">
        <f>'Claims history'!A112</f>
        <v>2018</v>
      </c>
      <c r="B111" s="1">
        <f>'Claims history'!B112</f>
        <v>6561000</v>
      </c>
      <c r="C111" s="4">
        <f>VLOOKUP(A111,'Inflation rates'!A:D,4,0)</f>
        <v>1.1243396982</v>
      </c>
      <c r="D111" s="1">
        <f t="shared" si="1"/>
        <v>7376792.7598901996</v>
      </c>
    </row>
    <row r="112" spans="1:4" x14ac:dyDescent="0.35">
      <c r="A112">
        <f>'Claims history'!A113</f>
        <v>2019</v>
      </c>
      <c r="B112" s="1">
        <f>'Claims history'!B113</f>
        <v>5011000</v>
      </c>
      <c r="C112" s="4">
        <f>VLOOKUP(A112,'Inflation rates'!A:D,4,0)</f>
        <v>1.0831788999999998</v>
      </c>
      <c r="D112" s="1">
        <f t="shared" si="1"/>
        <v>5427809.4678999996</v>
      </c>
    </row>
    <row r="113" spans="1:4" x14ac:dyDescent="0.35">
      <c r="A113">
        <f>'Claims history'!A114</f>
        <v>2019</v>
      </c>
      <c r="B113" s="1">
        <f>'Claims history'!B114</f>
        <v>3885000</v>
      </c>
      <c r="C113" s="4">
        <f>VLOOKUP(A113,'Inflation rates'!A:D,4,0)</f>
        <v>1.0831788999999998</v>
      </c>
      <c r="D113" s="1">
        <f t="shared" si="1"/>
        <v>4208150.0264999997</v>
      </c>
    </row>
    <row r="114" spans="1:4" x14ac:dyDescent="0.35">
      <c r="A114">
        <f>'Claims history'!A115</f>
        <v>2019</v>
      </c>
      <c r="B114" s="1">
        <f>'Claims history'!B115</f>
        <v>6213000</v>
      </c>
      <c r="C114" s="4">
        <f>VLOOKUP(A114,'Inflation rates'!A:D,4,0)</f>
        <v>1.0831788999999998</v>
      </c>
      <c r="D114" s="1">
        <f t="shared" si="1"/>
        <v>6729790.5056999987</v>
      </c>
    </row>
    <row r="115" spans="1:4" x14ac:dyDescent="0.35">
      <c r="A115">
        <f>'Claims history'!A116</f>
        <v>2019</v>
      </c>
      <c r="B115" s="1">
        <f>'Claims history'!B116</f>
        <v>1327000</v>
      </c>
      <c r="C115" s="4">
        <f>VLOOKUP(A115,'Inflation rates'!A:D,4,0)</f>
        <v>1.0831788999999998</v>
      </c>
      <c r="D115" s="1">
        <f t="shared" si="1"/>
        <v>1437378.4002999999</v>
      </c>
    </row>
    <row r="116" spans="1:4" x14ac:dyDescent="0.35">
      <c r="A116">
        <f>'Claims history'!A117</f>
        <v>2019</v>
      </c>
      <c r="B116" s="1">
        <f>'Claims history'!B117</f>
        <v>9224000</v>
      </c>
      <c r="C116" s="4">
        <f>VLOOKUP(A116,'Inflation rates'!A:D,4,0)</f>
        <v>1.0831788999999998</v>
      </c>
      <c r="D116" s="1">
        <f t="shared" si="1"/>
        <v>9991242.1735999975</v>
      </c>
    </row>
    <row r="117" spans="1:4" x14ac:dyDescent="0.35">
      <c r="A117">
        <f>'Claims history'!A118</f>
        <v>2019</v>
      </c>
      <c r="B117" s="1">
        <f>'Claims history'!B118</f>
        <v>5740000</v>
      </c>
      <c r="C117" s="4">
        <f>VLOOKUP(A117,'Inflation rates'!A:D,4,0)</f>
        <v>1.0831788999999998</v>
      </c>
      <c r="D117" s="1">
        <f t="shared" si="1"/>
        <v>6217446.885999999</v>
      </c>
    </row>
    <row r="118" spans="1:4" x14ac:dyDescent="0.35">
      <c r="A118">
        <f>'Claims history'!A119</f>
        <v>2020</v>
      </c>
      <c r="B118" s="1">
        <f>'Claims history'!B119</f>
        <v>3414000</v>
      </c>
      <c r="C118" s="4">
        <f>VLOOKUP(A118,'Inflation rates'!A:D,4,0)</f>
        <v>1.0609</v>
      </c>
      <c r="D118" s="1">
        <f t="shared" si="1"/>
        <v>3621912.5999999996</v>
      </c>
    </row>
    <row r="119" spans="1:4" x14ac:dyDescent="0.35">
      <c r="A119">
        <f>'Claims history'!A120</f>
        <v>2020</v>
      </c>
      <c r="B119" s="1">
        <f>'Claims history'!B120</f>
        <v>2187000</v>
      </c>
      <c r="C119" s="4">
        <f>VLOOKUP(A119,'Inflation rates'!A:D,4,0)</f>
        <v>1.0609</v>
      </c>
      <c r="D119" s="1">
        <f t="shared" si="1"/>
        <v>2320188.2999999998</v>
      </c>
    </row>
    <row r="120" spans="1:4" x14ac:dyDescent="0.35">
      <c r="A120">
        <f>'Claims history'!A121</f>
        <v>2020</v>
      </c>
      <c r="B120" s="1">
        <f>'Claims history'!B121</f>
        <v>2967000</v>
      </c>
      <c r="C120" s="4">
        <f>VLOOKUP(A120,'Inflation rates'!A:D,4,0)</f>
        <v>1.0609</v>
      </c>
      <c r="D120" s="1">
        <f t="shared" si="1"/>
        <v>3147690.3</v>
      </c>
    </row>
    <row r="121" spans="1:4" x14ac:dyDescent="0.35">
      <c r="A121">
        <f>'Claims history'!A122</f>
        <v>2020</v>
      </c>
      <c r="B121" s="1">
        <f>'Claims history'!B122</f>
        <v>7165000</v>
      </c>
      <c r="C121" s="4">
        <f>VLOOKUP(A121,'Inflation rates'!A:D,4,0)</f>
        <v>1.0609</v>
      </c>
      <c r="D121" s="1">
        <f t="shared" si="1"/>
        <v>7601348.5</v>
      </c>
    </row>
    <row r="122" spans="1:4" x14ac:dyDescent="0.35">
      <c r="A122">
        <f>'Claims history'!A123</f>
        <v>2020</v>
      </c>
      <c r="B122" s="1">
        <f>'Claims history'!B123</f>
        <v>4548000</v>
      </c>
      <c r="C122" s="4">
        <f>VLOOKUP(A122,'Inflation rates'!A:D,4,0)</f>
        <v>1.0609</v>
      </c>
      <c r="D122" s="1">
        <f t="shared" si="1"/>
        <v>4824973.2</v>
      </c>
    </row>
    <row r="123" spans="1:4" x14ac:dyDescent="0.35">
      <c r="A123">
        <f>'Claims history'!A124</f>
        <v>2020</v>
      </c>
      <c r="B123" s="1">
        <f>'Claims history'!B124</f>
        <v>2323000</v>
      </c>
      <c r="C123" s="4">
        <f>VLOOKUP(A123,'Inflation rates'!A:D,4,0)</f>
        <v>1.0609</v>
      </c>
      <c r="D123" s="1">
        <f t="shared" si="1"/>
        <v>2464470.6999999997</v>
      </c>
    </row>
    <row r="124" spans="1:4" x14ac:dyDescent="0.35">
      <c r="B124" s="1"/>
      <c r="C124" s="4"/>
      <c r="D124" s="1"/>
    </row>
    <row r="125" spans="1:4" x14ac:dyDescent="0.35">
      <c r="B125" s="1"/>
      <c r="C125" s="4"/>
      <c r="D125" s="1"/>
    </row>
    <row r="126" spans="1:4" x14ac:dyDescent="0.35">
      <c r="B126" s="1"/>
      <c r="C126" s="4"/>
      <c r="D126" s="1"/>
    </row>
    <row r="127" spans="1:4" x14ac:dyDescent="0.35">
      <c r="B127" s="1"/>
      <c r="C127" s="4"/>
      <c r="D127" s="1"/>
    </row>
    <row r="128" spans="1:4" x14ac:dyDescent="0.35">
      <c r="B128" s="1"/>
      <c r="C128" s="4"/>
      <c r="D128" s="1"/>
    </row>
    <row r="129" spans="2:4" x14ac:dyDescent="0.35">
      <c r="B129" s="1"/>
      <c r="C129" s="4"/>
      <c r="D129" s="1"/>
    </row>
    <row r="130" spans="2:4" x14ac:dyDescent="0.35">
      <c r="B130" s="1"/>
      <c r="C130" s="4"/>
      <c r="D130" s="1"/>
    </row>
    <row r="131" spans="2:4" x14ac:dyDescent="0.35">
      <c r="B131" s="1"/>
      <c r="C131" s="4"/>
      <c r="D131" s="1"/>
    </row>
    <row r="132" spans="2:4" x14ac:dyDescent="0.35">
      <c r="B132" s="1"/>
      <c r="C132" s="4"/>
      <c r="D132" s="1"/>
    </row>
    <row r="133" spans="2:4" x14ac:dyDescent="0.35">
      <c r="B133" s="1"/>
      <c r="C133" s="4"/>
      <c r="D133" s="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E128"/>
  <sheetViews>
    <sheetView showGridLines="0" workbookViewId="0"/>
  </sheetViews>
  <sheetFormatPr defaultRowHeight="14.5" x14ac:dyDescent="0.35"/>
  <cols>
    <col min="1" max="1" width="22.54296875" customWidth="1"/>
    <col min="2" max="2" width="15" bestFit="1" customWidth="1"/>
  </cols>
  <sheetData>
    <row r="1" spans="1:5" x14ac:dyDescent="0.35">
      <c r="A1" s="2" t="s">
        <v>32</v>
      </c>
    </row>
    <row r="2" spans="1:5" x14ac:dyDescent="0.35">
      <c r="A2" s="2"/>
    </row>
    <row r="3" spans="1:5" x14ac:dyDescent="0.35">
      <c r="A3" t="s">
        <v>33</v>
      </c>
      <c r="E3" t="s">
        <v>40</v>
      </c>
    </row>
    <row r="4" spans="1:5" x14ac:dyDescent="0.35">
      <c r="A4" t="s">
        <v>9</v>
      </c>
      <c r="B4" s="1">
        <v>5000000</v>
      </c>
      <c r="E4" t="str">
        <f>IF(MAX(ClaimsData)&lt;=UpperLevel-LowerLevel,"OK","Check")</f>
        <v>OK</v>
      </c>
    </row>
    <row r="5" spans="1:5" x14ac:dyDescent="0.35">
      <c r="A5" t="s">
        <v>8</v>
      </c>
      <c r="B5" s="1">
        <v>10000000</v>
      </c>
    </row>
    <row r="7" spans="1:5" x14ac:dyDescent="0.35">
      <c r="A7" t="s">
        <v>4</v>
      </c>
      <c r="B7" s="7" t="s">
        <v>11</v>
      </c>
      <c r="C7" t="s">
        <v>12</v>
      </c>
    </row>
    <row r="8" spans="1:5" x14ac:dyDescent="0.35">
      <c r="A8" s="8">
        <f>'Adjusted claims inflation'!A4</f>
        <v>2001</v>
      </c>
      <c r="B8" s="1">
        <f>MAX(0,MIN(UpperLevel,'Adjusted claims inflation'!D4)-LowerLevel)</f>
        <v>5000000</v>
      </c>
      <c r="C8">
        <f>IF(B8&gt;0,A8,"")</f>
        <v>2001</v>
      </c>
    </row>
    <row r="9" spans="1:5" x14ac:dyDescent="0.35">
      <c r="A9" s="8">
        <f>'Adjusted claims inflation'!A5</f>
        <v>2001</v>
      </c>
      <c r="B9" s="1">
        <f>MAX(0,MIN(UpperLevel,'Adjusted claims inflation'!D5)-LowerLevel)</f>
        <v>2788810.9798768004</v>
      </c>
      <c r="C9">
        <f t="shared" ref="C9:C72" si="0">IF(B9&gt;0,A9,"")</f>
        <v>2001</v>
      </c>
    </row>
    <row r="10" spans="1:5" x14ac:dyDescent="0.35">
      <c r="A10" s="8">
        <f>'Adjusted claims inflation'!A6</f>
        <v>2001</v>
      </c>
      <c r="B10" s="1">
        <f>MAX(0,MIN(UpperLevel,'Adjusted claims inflation'!D6)-LowerLevel)</f>
        <v>5000000</v>
      </c>
      <c r="C10">
        <f t="shared" si="0"/>
        <v>2001</v>
      </c>
    </row>
    <row r="11" spans="1:5" x14ac:dyDescent="0.35">
      <c r="A11" s="8">
        <f>'Adjusted claims inflation'!A7</f>
        <v>2001</v>
      </c>
      <c r="B11" s="1">
        <f>MAX(0,MIN(UpperLevel,'Adjusted claims inflation'!D7)-LowerLevel)</f>
        <v>5000000</v>
      </c>
      <c r="C11">
        <f t="shared" si="0"/>
        <v>2001</v>
      </c>
    </row>
    <row r="12" spans="1:5" x14ac:dyDescent="0.35">
      <c r="A12" s="8">
        <f>'Adjusted claims inflation'!A8</f>
        <v>2001</v>
      </c>
      <c r="B12" s="1">
        <f>MAX(0,MIN(UpperLevel,'Adjusted claims inflation'!D8)-LowerLevel)</f>
        <v>5000000</v>
      </c>
      <c r="C12">
        <f t="shared" si="0"/>
        <v>2001</v>
      </c>
    </row>
    <row r="13" spans="1:5" x14ac:dyDescent="0.35">
      <c r="A13" s="8">
        <f>'Adjusted claims inflation'!A9</f>
        <v>2001</v>
      </c>
      <c r="B13" s="1">
        <f>MAX(0,MIN(UpperLevel,'Adjusted claims inflation'!D9)-LowerLevel)</f>
        <v>5000000</v>
      </c>
      <c r="C13">
        <f t="shared" si="0"/>
        <v>2001</v>
      </c>
    </row>
    <row r="14" spans="1:5" x14ac:dyDescent="0.35">
      <c r="A14" s="8">
        <f>'Adjusted claims inflation'!A10</f>
        <v>2001</v>
      </c>
      <c r="B14" s="1">
        <f>MAX(0,MIN(UpperLevel,'Adjusted claims inflation'!D10)-LowerLevel)</f>
        <v>5000000</v>
      </c>
      <c r="C14">
        <f t="shared" si="0"/>
        <v>2001</v>
      </c>
    </row>
    <row r="15" spans="1:5" x14ac:dyDescent="0.35">
      <c r="A15" s="8">
        <f>'Adjusted claims inflation'!A11</f>
        <v>2002</v>
      </c>
      <c r="B15" s="1">
        <f>MAX(0,MIN(UpperLevel,'Adjusted claims inflation'!D11)-LowerLevel)</f>
        <v>2708785.7596764388</v>
      </c>
      <c r="C15">
        <f t="shared" si="0"/>
        <v>2002</v>
      </c>
    </row>
    <row r="16" spans="1:5" x14ac:dyDescent="0.35">
      <c r="A16" s="8">
        <f>'Adjusted claims inflation'!A12</f>
        <v>2002</v>
      </c>
      <c r="B16" s="1">
        <f>MAX(0,MIN(UpperLevel,'Adjusted claims inflation'!D12)-LowerLevel)</f>
        <v>2904012.9083299544</v>
      </c>
      <c r="C16">
        <f t="shared" si="0"/>
        <v>2002</v>
      </c>
    </row>
    <row r="17" spans="1:3" x14ac:dyDescent="0.35">
      <c r="A17" s="8">
        <f>'Adjusted claims inflation'!A13</f>
        <v>2002</v>
      </c>
      <c r="B17" s="1">
        <f>MAX(0,MIN(UpperLevel,'Adjusted claims inflation'!D13)-LowerLevel)</f>
        <v>5000000</v>
      </c>
      <c r="C17">
        <f t="shared" si="0"/>
        <v>2002</v>
      </c>
    </row>
    <row r="18" spans="1:3" x14ac:dyDescent="0.35">
      <c r="A18" s="8">
        <f>'Adjusted claims inflation'!A14</f>
        <v>2002</v>
      </c>
      <c r="B18" s="1">
        <f>MAX(0,MIN(UpperLevel,'Adjusted claims inflation'!D14)-LowerLevel)</f>
        <v>0</v>
      </c>
      <c r="C18" t="str">
        <f t="shared" si="0"/>
        <v/>
      </c>
    </row>
    <row r="19" spans="1:3" x14ac:dyDescent="0.35">
      <c r="A19" s="8">
        <f>'Adjusted claims inflation'!A15</f>
        <v>2002</v>
      </c>
      <c r="B19" s="1">
        <f>MAX(0,MIN(UpperLevel,'Adjusted claims inflation'!D15)-LowerLevel)</f>
        <v>2522513.9848143682</v>
      </c>
      <c r="C19">
        <f t="shared" si="0"/>
        <v>2002</v>
      </c>
    </row>
    <row r="20" spans="1:3" x14ac:dyDescent="0.35">
      <c r="A20" s="8">
        <f>'Adjusted claims inflation'!A16</f>
        <v>2002</v>
      </c>
      <c r="B20" s="1">
        <f>MAX(0,MIN(UpperLevel,'Adjusted claims inflation'!D16)-LowerLevel)</f>
        <v>5000000</v>
      </c>
      <c r="C20">
        <f t="shared" si="0"/>
        <v>2002</v>
      </c>
    </row>
    <row r="21" spans="1:3" x14ac:dyDescent="0.35">
      <c r="A21" s="8">
        <f>'Adjusted claims inflation'!A17</f>
        <v>2002</v>
      </c>
      <c r="B21" s="1">
        <f>MAX(0,MIN(UpperLevel,'Adjusted claims inflation'!D17)-LowerLevel)</f>
        <v>5000000</v>
      </c>
      <c r="C21">
        <f t="shared" si="0"/>
        <v>2002</v>
      </c>
    </row>
    <row r="22" spans="1:3" x14ac:dyDescent="0.35">
      <c r="A22" s="8">
        <f>'Adjusted claims inflation'!A18</f>
        <v>2002</v>
      </c>
      <c r="B22" s="1">
        <f>MAX(0,MIN(UpperLevel,'Adjusted claims inflation'!D18)-LowerLevel)</f>
        <v>0</v>
      </c>
      <c r="C22" t="str">
        <f t="shared" si="0"/>
        <v/>
      </c>
    </row>
    <row r="23" spans="1:3" x14ac:dyDescent="0.35">
      <c r="A23" s="8">
        <f>'Adjusted claims inflation'!A19</f>
        <v>2003</v>
      </c>
      <c r="B23" s="1">
        <f>MAX(0,MIN(UpperLevel,'Adjusted claims inflation'!D19)-LowerLevel)</f>
        <v>361249.56301638111</v>
      </c>
      <c r="C23">
        <f t="shared" si="0"/>
        <v>2003</v>
      </c>
    </row>
    <row r="24" spans="1:3" x14ac:dyDescent="0.35">
      <c r="A24" s="8">
        <f>'Adjusted claims inflation'!A20</f>
        <v>2003</v>
      </c>
      <c r="B24" s="1">
        <f>MAX(0,MIN(UpperLevel,'Adjusted claims inflation'!D20)-LowerLevel)</f>
        <v>0</v>
      </c>
      <c r="C24" t="str">
        <f t="shared" si="0"/>
        <v/>
      </c>
    </row>
    <row r="25" spans="1:3" x14ac:dyDescent="0.35">
      <c r="A25" s="8">
        <f>'Adjusted claims inflation'!A21</f>
        <v>2003</v>
      </c>
      <c r="B25" s="1">
        <f>MAX(0,MIN(UpperLevel,'Adjusted claims inflation'!D21)-LowerLevel)</f>
        <v>5000000</v>
      </c>
      <c r="C25">
        <f t="shared" si="0"/>
        <v>2003</v>
      </c>
    </row>
    <row r="26" spans="1:3" x14ac:dyDescent="0.35">
      <c r="A26" s="8">
        <f>'Adjusted claims inflation'!A22</f>
        <v>2003</v>
      </c>
      <c r="B26" s="1">
        <f>MAX(0,MIN(UpperLevel,'Adjusted claims inflation'!D22)-LowerLevel)</f>
        <v>5000000</v>
      </c>
      <c r="C26">
        <f t="shared" si="0"/>
        <v>2003</v>
      </c>
    </row>
    <row r="27" spans="1:3" x14ac:dyDescent="0.35">
      <c r="A27" s="8">
        <f>'Adjusted claims inflation'!A23</f>
        <v>2003</v>
      </c>
      <c r="B27" s="1">
        <f>MAX(0,MIN(UpperLevel,'Adjusted claims inflation'!D23)-LowerLevel)</f>
        <v>1827296.4282062463</v>
      </c>
      <c r="C27">
        <f t="shared" si="0"/>
        <v>2003</v>
      </c>
    </row>
    <row r="28" spans="1:3" x14ac:dyDescent="0.35">
      <c r="A28" s="8">
        <f>'Adjusted claims inflation'!A24</f>
        <v>2003</v>
      </c>
      <c r="B28" s="1">
        <f>MAX(0,MIN(UpperLevel,'Adjusted claims inflation'!D24)-LowerLevel)</f>
        <v>3440461.1818515714</v>
      </c>
      <c r="C28">
        <f t="shared" si="0"/>
        <v>2003</v>
      </c>
    </row>
    <row r="29" spans="1:3" x14ac:dyDescent="0.35">
      <c r="A29" s="8">
        <f>'Adjusted claims inflation'!A25</f>
        <v>2003</v>
      </c>
      <c r="B29" s="1">
        <f>MAX(0,MIN(UpperLevel,'Adjusted claims inflation'!D25)-LowerLevel)</f>
        <v>5000000</v>
      </c>
      <c r="C29">
        <f t="shared" si="0"/>
        <v>2003</v>
      </c>
    </row>
    <row r="30" spans="1:3" x14ac:dyDescent="0.35">
      <c r="A30" s="8">
        <f>'Adjusted claims inflation'!A26</f>
        <v>2004</v>
      </c>
      <c r="B30" s="1">
        <f>MAX(0,MIN(UpperLevel,'Adjusted claims inflation'!D26)-LowerLevel)</f>
        <v>2568188.9571604244</v>
      </c>
      <c r="C30">
        <f t="shared" si="0"/>
        <v>2004</v>
      </c>
    </row>
    <row r="31" spans="1:3" x14ac:dyDescent="0.35">
      <c r="A31" s="8">
        <f>'Adjusted claims inflation'!A27</f>
        <v>2005</v>
      </c>
      <c r="B31" s="1">
        <f>MAX(0,MIN(UpperLevel,'Adjusted claims inflation'!D27)-LowerLevel)</f>
        <v>0</v>
      </c>
      <c r="C31" t="str">
        <f t="shared" si="0"/>
        <v/>
      </c>
    </row>
    <row r="32" spans="1:3" x14ac:dyDescent="0.35">
      <c r="A32" s="8">
        <f>'Adjusted claims inflation'!A28</f>
        <v>2005</v>
      </c>
      <c r="B32" s="1">
        <f>MAX(0,MIN(UpperLevel,'Adjusted claims inflation'!D28)-LowerLevel)</f>
        <v>0</v>
      </c>
      <c r="C32" t="str">
        <f t="shared" si="0"/>
        <v/>
      </c>
    </row>
    <row r="33" spans="1:3" x14ac:dyDescent="0.35">
      <c r="A33" s="8">
        <f>'Adjusted claims inflation'!A29</f>
        <v>2005</v>
      </c>
      <c r="B33" s="1">
        <f>MAX(0,MIN(UpperLevel,'Adjusted claims inflation'!D29)-LowerLevel)</f>
        <v>756845.67764021363</v>
      </c>
      <c r="C33">
        <f t="shared" si="0"/>
        <v>2005</v>
      </c>
    </row>
    <row r="34" spans="1:3" x14ac:dyDescent="0.35">
      <c r="A34" s="8">
        <f>'Adjusted claims inflation'!A30</f>
        <v>2005</v>
      </c>
      <c r="B34" s="1">
        <f>MAX(0,MIN(UpperLevel,'Adjusted claims inflation'!D30)-LowerLevel)</f>
        <v>5000000</v>
      </c>
      <c r="C34">
        <f t="shared" si="0"/>
        <v>2005</v>
      </c>
    </row>
    <row r="35" spans="1:3" x14ac:dyDescent="0.35">
      <c r="A35" s="8">
        <f>'Adjusted claims inflation'!A31</f>
        <v>2005</v>
      </c>
      <c r="B35" s="1">
        <f>MAX(0,MIN(UpperLevel,'Adjusted claims inflation'!D31)-LowerLevel)</f>
        <v>630191.6952925995</v>
      </c>
      <c r="C35">
        <f t="shared" si="0"/>
        <v>2005</v>
      </c>
    </row>
    <row r="36" spans="1:3" x14ac:dyDescent="0.35">
      <c r="A36" s="8">
        <f>'Adjusted claims inflation'!A32</f>
        <v>2005</v>
      </c>
      <c r="B36" s="1">
        <f>MAX(0,MIN(UpperLevel,'Adjusted claims inflation'!D32)-LowerLevel)</f>
        <v>0</v>
      </c>
      <c r="C36" t="str">
        <f t="shared" si="0"/>
        <v/>
      </c>
    </row>
    <row r="37" spans="1:3" x14ac:dyDescent="0.35">
      <c r="A37" s="8">
        <f>'Adjusted claims inflation'!A33</f>
        <v>2005</v>
      </c>
      <c r="B37" s="1">
        <f>MAX(0,MIN(UpperLevel,'Adjusted claims inflation'!D33)-LowerLevel)</f>
        <v>4507492.2748942208</v>
      </c>
      <c r="C37">
        <f t="shared" si="0"/>
        <v>2005</v>
      </c>
    </row>
    <row r="38" spans="1:3" x14ac:dyDescent="0.35">
      <c r="A38" s="8">
        <f>'Adjusted claims inflation'!A34</f>
        <v>2005</v>
      </c>
      <c r="B38" s="1">
        <f>MAX(0,MIN(UpperLevel,'Adjusted claims inflation'!D34)-LowerLevel)</f>
        <v>67848.013669193722</v>
      </c>
      <c r="C38">
        <f t="shared" si="0"/>
        <v>2005</v>
      </c>
    </row>
    <row r="39" spans="1:3" x14ac:dyDescent="0.35">
      <c r="A39" s="8">
        <f>'Adjusted claims inflation'!A35</f>
        <v>2005</v>
      </c>
      <c r="B39" s="1">
        <f>MAX(0,MIN(UpperLevel,'Adjusted claims inflation'!D35)-LowerLevel)</f>
        <v>0</v>
      </c>
      <c r="C39" t="str">
        <f t="shared" si="0"/>
        <v/>
      </c>
    </row>
    <row r="40" spans="1:3" x14ac:dyDescent="0.35">
      <c r="A40" s="8">
        <f>'Adjusted claims inflation'!A36</f>
        <v>2006</v>
      </c>
      <c r="B40" s="1">
        <f>MAX(0,MIN(UpperLevel,'Adjusted claims inflation'!D36)-LowerLevel)</f>
        <v>5000000</v>
      </c>
      <c r="C40">
        <f t="shared" si="0"/>
        <v>2006</v>
      </c>
    </row>
    <row r="41" spans="1:3" x14ac:dyDescent="0.35">
      <c r="A41" s="8">
        <f>'Adjusted claims inflation'!A37</f>
        <v>2006</v>
      </c>
      <c r="B41" s="1">
        <f>MAX(0,MIN(UpperLevel,'Adjusted claims inflation'!D37)-LowerLevel)</f>
        <v>5000000</v>
      </c>
      <c r="C41">
        <f t="shared" si="0"/>
        <v>2006</v>
      </c>
    </row>
    <row r="42" spans="1:3" x14ac:dyDescent="0.35">
      <c r="A42" s="8">
        <f>'Adjusted claims inflation'!A38</f>
        <v>2006</v>
      </c>
      <c r="B42" s="1">
        <f>MAX(0,MIN(UpperLevel,'Adjusted claims inflation'!D38)-LowerLevel)</f>
        <v>0</v>
      </c>
      <c r="C42" t="str">
        <f t="shared" si="0"/>
        <v/>
      </c>
    </row>
    <row r="43" spans="1:3" x14ac:dyDescent="0.35">
      <c r="A43" s="8">
        <f>'Adjusted claims inflation'!A39</f>
        <v>2006</v>
      </c>
      <c r="B43" s="1">
        <f>MAX(0,MIN(UpperLevel,'Adjusted claims inflation'!D39)-LowerLevel)</f>
        <v>3561116.9764805976</v>
      </c>
      <c r="C43">
        <f t="shared" si="0"/>
        <v>2006</v>
      </c>
    </row>
    <row r="44" spans="1:3" x14ac:dyDescent="0.35">
      <c r="A44" s="8">
        <f>'Adjusted claims inflation'!A40</f>
        <v>2006</v>
      </c>
      <c r="B44" s="1">
        <f>MAX(0,MIN(UpperLevel,'Adjusted claims inflation'!D40)-LowerLevel)</f>
        <v>2786785.0348320147</v>
      </c>
      <c r="C44">
        <f t="shared" si="0"/>
        <v>2006</v>
      </c>
    </row>
    <row r="45" spans="1:3" x14ac:dyDescent="0.35">
      <c r="A45" s="8">
        <f>'Adjusted claims inflation'!A41</f>
        <v>2006</v>
      </c>
      <c r="B45" s="1">
        <f>MAX(0,MIN(UpperLevel,'Adjusted claims inflation'!D41)-LowerLevel)</f>
        <v>0</v>
      </c>
      <c r="C45" t="str">
        <f t="shared" si="0"/>
        <v/>
      </c>
    </row>
    <row r="46" spans="1:3" x14ac:dyDescent="0.35">
      <c r="A46" s="8">
        <f>'Adjusted claims inflation'!A42</f>
        <v>2006</v>
      </c>
      <c r="B46" s="1">
        <f>MAX(0,MIN(UpperLevel,'Adjusted claims inflation'!D42)-LowerLevel)</f>
        <v>2867276.9206582708</v>
      </c>
      <c r="C46">
        <f t="shared" si="0"/>
        <v>2006</v>
      </c>
    </row>
    <row r="47" spans="1:3" x14ac:dyDescent="0.35">
      <c r="A47" s="8">
        <f>'Adjusted claims inflation'!A43</f>
        <v>2006</v>
      </c>
      <c r="B47" s="1">
        <f>MAX(0,MIN(UpperLevel,'Adjusted claims inflation'!D43)-LowerLevel)</f>
        <v>5000000</v>
      </c>
      <c r="C47">
        <f t="shared" si="0"/>
        <v>2006</v>
      </c>
    </row>
    <row r="48" spans="1:3" x14ac:dyDescent="0.35">
      <c r="A48" s="8">
        <f>'Adjusted claims inflation'!A44</f>
        <v>2007</v>
      </c>
      <c r="B48" s="1">
        <f>MAX(0,MIN(UpperLevel,'Adjusted claims inflation'!D44)-LowerLevel)</f>
        <v>5000000</v>
      </c>
      <c r="C48">
        <f t="shared" si="0"/>
        <v>2007</v>
      </c>
    </row>
    <row r="49" spans="1:3" x14ac:dyDescent="0.35">
      <c r="A49" s="8">
        <f>'Adjusted claims inflation'!A45</f>
        <v>2007</v>
      </c>
      <c r="B49" s="1">
        <f>MAX(0,MIN(UpperLevel,'Adjusted claims inflation'!D45)-LowerLevel)</f>
        <v>3986820.8916651234</v>
      </c>
      <c r="C49">
        <f t="shared" si="0"/>
        <v>2007</v>
      </c>
    </row>
    <row r="50" spans="1:3" x14ac:dyDescent="0.35">
      <c r="A50" s="8">
        <f>'Adjusted claims inflation'!A46</f>
        <v>2007</v>
      </c>
      <c r="B50" s="1">
        <f>MAX(0,MIN(UpperLevel,'Adjusted claims inflation'!D46)-LowerLevel)</f>
        <v>5000000</v>
      </c>
      <c r="C50">
        <f t="shared" si="0"/>
        <v>2007</v>
      </c>
    </row>
    <row r="51" spans="1:3" x14ac:dyDescent="0.35">
      <c r="A51" s="8">
        <f>'Adjusted claims inflation'!A47</f>
        <v>2007</v>
      </c>
      <c r="B51" s="1">
        <f>MAX(0,MIN(UpperLevel,'Adjusted claims inflation'!D47)-LowerLevel)</f>
        <v>3394714.726660274</v>
      </c>
      <c r="C51">
        <f t="shared" si="0"/>
        <v>2007</v>
      </c>
    </row>
    <row r="52" spans="1:3" x14ac:dyDescent="0.35">
      <c r="A52" s="8">
        <f>'Adjusted claims inflation'!A48</f>
        <v>2007</v>
      </c>
      <c r="B52" s="1">
        <f>MAX(0,MIN(UpperLevel,'Adjusted claims inflation'!D48)-LowerLevel)</f>
        <v>5000000</v>
      </c>
      <c r="C52">
        <f t="shared" si="0"/>
        <v>2007</v>
      </c>
    </row>
    <row r="53" spans="1:3" x14ac:dyDescent="0.35">
      <c r="A53" s="8">
        <f>'Adjusted claims inflation'!A49</f>
        <v>2008</v>
      </c>
      <c r="B53" s="1">
        <f>MAX(0,MIN(UpperLevel,'Adjusted claims inflation'!D49)-LowerLevel)</f>
        <v>5000000</v>
      </c>
      <c r="C53">
        <f t="shared" si="0"/>
        <v>2008</v>
      </c>
    </row>
    <row r="54" spans="1:3" x14ac:dyDescent="0.35">
      <c r="A54" s="8">
        <f>'Adjusted claims inflation'!A50</f>
        <v>2008</v>
      </c>
      <c r="B54" s="1">
        <f>MAX(0,MIN(UpperLevel,'Adjusted claims inflation'!D50)-LowerLevel)</f>
        <v>0</v>
      </c>
      <c r="C54" t="str">
        <f t="shared" si="0"/>
        <v/>
      </c>
    </row>
    <row r="55" spans="1:3" x14ac:dyDescent="0.35">
      <c r="A55" s="8">
        <f>'Adjusted claims inflation'!A51</f>
        <v>2008</v>
      </c>
      <c r="B55" s="1">
        <f>MAX(0,MIN(UpperLevel,'Adjusted claims inflation'!D51)-LowerLevel)</f>
        <v>5000000</v>
      </c>
      <c r="C55">
        <f t="shared" si="0"/>
        <v>2008</v>
      </c>
    </row>
    <row r="56" spans="1:3" x14ac:dyDescent="0.35">
      <c r="A56" s="8">
        <f>'Adjusted claims inflation'!A52</f>
        <v>2008</v>
      </c>
      <c r="B56" s="1">
        <f>MAX(0,MIN(UpperLevel,'Adjusted claims inflation'!D52)-LowerLevel)</f>
        <v>5000000</v>
      </c>
      <c r="C56">
        <f t="shared" si="0"/>
        <v>2008</v>
      </c>
    </row>
    <row r="57" spans="1:3" x14ac:dyDescent="0.35">
      <c r="A57" s="8">
        <f>'Adjusted claims inflation'!A53</f>
        <v>2008</v>
      </c>
      <c r="B57" s="1">
        <f>MAX(0,MIN(UpperLevel,'Adjusted claims inflation'!D53)-LowerLevel)</f>
        <v>5000000</v>
      </c>
      <c r="C57">
        <f t="shared" si="0"/>
        <v>2008</v>
      </c>
    </row>
    <row r="58" spans="1:3" x14ac:dyDescent="0.35">
      <c r="A58" s="8">
        <f>'Adjusted claims inflation'!A54</f>
        <v>2008</v>
      </c>
      <c r="B58" s="1">
        <f>MAX(0,MIN(UpperLevel,'Adjusted claims inflation'!D54)-LowerLevel)</f>
        <v>993596.72242486104</v>
      </c>
      <c r="C58">
        <f t="shared" si="0"/>
        <v>2008</v>
      </c>
    </row>
    <row r="59" spans="1:3" x14ac:dyDescent="0.35">
      <c r="A59" s="8">
        <f>'Adjusted claims inflation'!A55</f>
        <v>2009</v>
      </c>
      <c r="B59" s="1">
        <f>MAX(0,MIN(UpperLevel,'Adjusted claims inflation'!D55)-LowerLevel)</f>
        <v>0</v>
      </c>
      <c r="C59" t="str">
        <f t="shared" si="0"/>
        <v/>
      </c>
    </row>
    <row r="60" spans="1:3" x14ac:dyDescent="0.35">
      <c r="A60" s="8">
        <f>'Adjusted claims inflation'!A56</f>
        <v>2009</v>
      </c>
      <c r="B60" s="1">
        <f>MAX(0,MIN(UpperLevel,'Adjusted claims inflation'!D56)-LowerLevel)</f>
        <v>5000000</v>
      </c>
      <c r="C60">
        <f t="shared" si="0"/>
        <v>2009</v>
      </c>
    </row>
    <row r="61" spans="1:3" x14ac:dyDescent="0.35">
      <c r="A61" s="8">
        <f>'Adjusted claims inflation'!A57</f>
        <v>2009</v>
      </c>
      <c r="B61" s="1">
        <f>MAX(0,MIN(UpperLevel,'Adjusted claims inflation'!D57)-LowerLevel)</f>
        <v>5000000</v>
      </c>
      <c r="C61">
        <f t="shared" si="0"/>
        <v>2009</v>
      </c>
    </row>
    <row r="62" spans="1:3" x14ac:dyDescent="0.35">
      <c r="A62" s="8">
        <f>'Adjusted claims inflation'!A58</f>
        <v>2009</v>
      </c>
      <c r="B62" s="1">
        <f>MAX(0,MIN(UpperLevel,'Adjusted claims inflation'!D58)-LowerLevel)</f>
        <v>5000000</v>
      </c>
      <c r="C62">
        <f t="shared" si="0"/>
        <v>2009</v>
      </c>
    </row>
    <row r="63" spans="1:3" x14ac:dyDescent="0.35">
      <c r="A63" s="8">
        <f>'Adjusted claims inflation'!A59</f>
        <v>2009</v>
      </c>
      <c r="B63" s="1">
        <f>MAX(0,MIN(UpperLevel,'Adjusted claims inflation'!D59)-LowerLevel)</f>
        <v>5000000</v>
      </c>
      <c r="C63">
        <f t="shared" si="0"/>
        <v>2009</v>
      </c>
    </row>
    <row r="64" spans="1:3" x14ac:dyDescent="0.35">
      <c r="A64" s="8">
        <f>'Adjusted claims inflation'!A60</f>
        <v>2010</v>
      </c>
      <c r="B64" s="1">
        <f>MAX(0,MIN(UpperLevel,'Adjusted claims inflation'!D60)-LowerLevel)</f>
        <v>5000000</v>
      </c>
      <c r="C64">
        <f t="shared" si="0"/>
        <v>2010</v>
      </c>
    </row>
    <row r="65" spans="1:3" x14ac:dyDescent="0.35">
      <c r="A65" s="8">
        <f>'Adjusted claims inflation'!A61</f>
        <v>2010</v>
      </c>
      <c r="B65" s="1">
        <f>MAX(0,MIN(UpperLevel,'Adjusted claims inflation'!D61)-LowerLevel)</f>
        <v>0</v>
      </c>
      <c r="C65" t="str">
        <f t="shared" si="0"/>
        <v/>
      </c>
    </row>
    <row r="66" spans="1:3" x14ac:dyDescent="0.35">
      <c r="A66" s="8">
        <f>'Adjusted claims inflation'!A62</f>
        <v>2010</v>
      </c>
      <c r="B66" s="1">
        <f>MAX(0,MIN(UpperLevel,'Adjusted claims inflation'!D62)-LowerLevel)</f>
        <v>5000000</v>
      </c>
      <c r="C66">
        <f t="shared" si="0"/>
        <v>2010</v>
      </c>
    </row>
    <row r="67" spans="1:3" x14ac:dyDescent="0.35">
      <c r="A67" s="8">
        <f>'Adjusted claims inflation'!A63</f>
        <v>2011</v>
      </c>
      <c r="B67" s="1">
        <f>MAX(0,MIN(UpperLevel,'Adjusted claims inflation'!D63)-LowerLevel)</f>
        <v>5000000</v>
      </c>
      <c r="C67">
        <f t="shared" si="0"/>
        <v>2011</v>
      </c>
    </row>
    <row r="68" spans="1:3" x14ac:dyDescent="0.35">
      <c r="A68" s="8">
        <f>'Adjusted claims inflation'!A64</f>
        <v>2011</v>
      </c>
      <c r="B68" s="1">
        <f>MAX(0,MIN(UpperLevel,'Adjusted claims inflation'!D64)-LowerLevel)</f>
        <v>0</v>
      </c>
      <c r="C68" t="str">
        <f t="shared" si="0"/>
        <v/>
      </c>
    </row>
    <row r="69" spans="1:3" x14ac:dyDescent="0.35">
      <c r="A69" s="8">
        <f>'Adjusted claims inflation'!A65</f>
        <v>2011</v>
      </c>
      <c r="B69" s="1">
        <f>MAX(0,MIN(UpperLevel,'Adjusted claims inflation'!D65)-LowerLevel)</f>
        <v>5000000</v>
      </c>
      <c r="C69">
        <f t="shared" si="0"/>
        <v>2011</v>
      </c>
    </row>
    <row r="70" spans="1:3" x14ac:dyDescent="0.35">
      <c r="A70" s="8">
        <f>'Adjusted claims inflation'!A66</f>
        <v>2011</v>
      </c>
      <c r="B70" s="1">
        <f>MAX(0,MIN(UpperLevel,'Adjusted claims inflation'!D66)-LowerLevel)</f>
        <v>4721599.337747585</v>
      </c>
      <c r="C70">
        <f t="shared" si="0"/>
        <v>2011</v>
      </c>
    </row>
    <row r="71" spans="1:3" x14ac:dyDescent="0.35">
      <c r="A71" s="8">
        <f>'Adjusted claims inflation'!A67</f>
        <v>2011</v>
      </c>
      <c r="B71" s="1">
        <f>MAX(0,MIN(UpperLevel,'Adjusted claims inflation'!D67)-LowerLevel)</f>
        <v>0</v>
      </c>
      <c r="C71" t="str">
        <f t="shared" si="0"/>
        <v/>
      </c>
    </row>
    <row r="72" spans="1:3" x14ac:dyDescent="0.35">
      <c r="A72" s="8">
        <f>'Adjusted claims inflation'!A68</f>
        <v>2011</v>
      </c>
      <c r="B72" s="1">
        <f>MAX(0,MIN(UpperLevel,'Adjusted claims inflation'!D68)-LowerLevel)</f>
        <v>5000000</v>
      </c>
      <c r="C72">
        <f t="shared" si="0"/>
        <v>2011</v>
      </c>
    </row>
    <row r="73" spans="1:3" x14ac:dyDescent="0.35">
      <c r="A73" s="8">
        <f>'Adjusted claims inflation'!A69</f>
        <v>2011</v>
      </c>
      <c r="B73" s="1">
        <f>MAX(0,MIN(UpperLevel,'Adjusted claims inflation'!D69)-LowerLevel)</f>
        <v>2845501.2199366475</v>
      </c>
      <c r="C73">
        <f t="shared" ref="C73:C127" si="1">IF(B73&gt;0,A73,"")</f>
        <v>2011</v>
      </c>
    </row>
    <row r="74" spans="1:3" x14ac:dyDescent="0.35">
      <c r="A74" s="8">
        <f>'Adjusted claims inflation'!A70</f>
        <v>2011</v>
      </c>
      <c r="B74" s="1">
        <f>MAX(0,MIN(UpperLevel,'Adjusted claims inflation'!D70)-LowerLevel)</f>
        <v>5000000</v>
      </c>
      <c r="C74">
        <f t="shared" si="1"/>
        <v>2011</v>
      </c>
    </row>
    <row r="75" spans="1:3" x14ac:dyDescent="0.35">
      <c r="A75" s="8">
        <f>'Adjusted claims inflation'!A71</f>
        <v>2012</v>
      </c>
      <c r="B75" s="1">
        <f>MAX(0,MIN(UpperLevel,'Adjusted claims inflation'!D71)-LowerLevel)</f>
        <v>5000000</v>
      </c>
      <c r="C75">
        <f t="shared" si="1"/>
        <v>2012</v>
      </c>
    </row>
    <row r="76" spans="1:3" x14ac:dyDescent="0.35">
      <c r="A76" s="8">
        <f>'Adjusted claims inflation'!A72</f>
        <v>2012</v>
      </c>
      <c r="B76" s="1">
        <f>MAX(0,MIN(UpperLevel,'Adjusted claims inflation'!D72)-LowerLevel)</f>
        <v>4199963.2773459312</v>
      </c>
      <c r="C76">
        <f t="shared" si="1"/>
        <v>2012</v>
      </c>
    </row>
    <row r="77" spans="1:3" x14ac:dyDescent="0.35">
      <c r="A77" s="8">
        <f>'Adjusted claims inflation'!A73</f>
        <v>2012</v>
      </c>
      <c r="B77" s="1">
        <f>MAX(0,MIN(UpperLevel,'Adjusted claims inflation'!D73)-LowerLevel)</f>
        <v>3146946.8251943626</v>
      </c>
      <c r="C77">
        <f t="shared" si="1"/>
        <v>2012</v>
      </c>
    </row>
    <row r="78" spans="1:3" x14ac:dyDescent="0.35">
      <c r="A78" s="8">
        <f>'Adjusted claims inflation'!A74</f>
        <v>2012</v>
      </c>
      <c r="B78" s="1">
        <f>MAX(0,MIN(UpperLevel,'Adjusted claims inflation'!D74)-LowerLevel)</f>
        <v>5000000</v>
      </c>
      <c r="C78">
        <f t="shared" si="1"/>
        <v>2012</v>
      </c>
    </row>
    <row r="79" spans="1:3" x14ac:dyDescent="0.35">
      <c r="A79" s="8">
        <f>'Adjusted claims inflation'!A75</f>
        <v>2012</v>
      </c>
      <c r="B79" s="1">
        <f>MAX(0,MIN(UpperLevel,'Adjusted claims inflation'!D75)-LowerLevel)</f>
        <v>0</v>
      </c>
      <c r="C79" t="str">
        <f t="shared" si="1"/>
        <v/>
      </c>
    </row>
    <row r="80" spans="1:3" x14ac:dyDescent="0.35">
      <c r="A80" s="8">
        <f>'Adjusted claims inflation'!A76</f>
        <v>2012</v>
      </c>
      <c r="B80" s="1">
        <f>MAX(0,MIN(UpperLevel,'Adjusted claims inflation'!D76)-LowerLevel)</f>
        <v>129347.43992419541</v>
      </c>
      <c r="C80">
        <f t="shared" si="1"/>
        <v>2012</v>
      </c>
    </row>
    <row r="81" spans="1:3" x14ac:dyDescent="0.35">
      <c r="A81" s="8">
        <f>'Adjusted claims inflation'!A77</f>
        <v>2013</v>
      </c>
      <c r="B81" s="1">
        <f>MAX(0,MIN(UpperLevel,'Adjusted claims inflation'!D77)-LowerLevel)</f>
        <v>0</v>
      </c>
      <c r="C81" t="str">
        <f t="shared" si="1"/>
        <v/>
      </c>
    </row>
    <row r="82" spans="1:3" x14ac:dyDescent="0.35">
      <c r="A82" s="8">
        <f>'Adjusted claims inflation'!A78</f>
        <v>2013</v>
      </c>
      <c r="B82" s="1">
        <f>MAX(0,MIN(UpperLevel,'Adjusted claims inflation'!D78)-LowerLevel)</f>
        <v>0</v>
      </c>
      <c r="C82" t="str">
        <f t="shared" si="1"/>
        <v/>
      </c>
    </row>
    <row r="83" spans="1:3" x14ac:dyDescent="0.35">
      <c r="A83" s="8">
        <f>'Adjusted claims inflation'!A79</f>
        <v>2013</v>
      </c>
      <c r="B83" s="1">
        <f>MAX(0,MIN(UpperLevel,'Adjusted claims inflation'!D79)-LowerLevel)</f>
        <v>3904193.5541703254</v>
      </c>
      <c r="C83">
        <f t="shared" si="1"/>
        <v>2013</v>
      </c>
    </row>
    <row r="84" spans="1:3" x14ac:dyDescent="0.35">
      <c r="A84" s="8">
        <f>'Adjusted claims inflation'!A80</f>
        <v>2013</v>
      </c>
      <c r="B84" s="1">
        <f>MAX(0,MIN(UpperLevel,'Adjusted claims inflation'!D80)-LowerLevel)</f>
        <v>5000000</v>
      </c>
      <c r="C84">
        <f t="shared" si="1"/>
        <v>2013</v>
      </c>
    </row>
    <row r="85" spans="1:3" x14ac:dyDescent="0.35">
      <c r="A85" s="8">
        <f>'Adjusted claims inflation'!A81</f>
        <v>2013</v>
      </c>
      <c r="B85" s="1">
        <f>MAX(0,MIN(UpperLevel,'Adjusted claims inflation'!D81)-LowerLevel)</f>
        <v>0</v>
      </c>
      <c r="C85" t="str">
        <f t="shared" si="1"/>
        <v/>
      </c>
    </row>
    <row r="86" spans="1:3" x14ac:dyDescent="0.35">
      <c r="A86" s="8">
        <f>'Adjusted claims inflation'!A82</f>
        <v>2013</v>
      </c>
      <c r="B86" s="1">
        <f>MAX(0,MIN(UpperLevel,'Adjusted claims inflation'!D82)-LowerLevel)</f>
        <v>3695689.4721453208</v>
      </c>
      <c r="C86">
        <f t="shared" si="1"/>
        <v>2013</v>
      </c>
    </row>
    <row r="87" spans="1:3" x14ac:dyDescent="0.35">
      <c r="A87" s="8">
        <f>'Adjusted claims inflation'!A83</f>
        <v>2013</v>
      </c>
      <c r="B87" s="1">
        <f>MAX(0,MIN(UpperLevel,'Adjusted claims inflation'!D83)-LowerLevel)</f>
        <v>2015627.7342900084</v>
      </c>
      <c r="C87">
        <f t="shared" si="1"/>
        <v>2013</v>
      </c>
    </row>
    <row r="88" spans="1:3" x14ac:dyDescent="0.35">
      <c r="A88" s="8">
        <f>'Adjusted claims inflation'!A84</f>
        <v>2013</v>
      </c>
      <c r="B88" s="1">
        <f>MAX(0,MIN(UpperLevel,'Adjusted claims inflation'!D84)-LowerLevel)</f>
        <v>5000000</v>
      </c>
      <c r="C88">
        <f t="shared" si="1"/>
        <v>2013</v>
      </c>
    </row>
    <row r="89" spans="1:3" x14ac:dyDescent="0.35">
      <c r="A89" s="8">
        <f>'Adjusted claims inflation'!A85</f>
        <v>2013</v>
      </c>
      <c r="B89" s="1">
        <f>MAX(0,MIN(UpperLevel,'Adjusted claims inflation'!D85)-LowerLevel)</f>
        <v>5000000</v>
      </c>
      <c r="C89">
        <f t="shared" si="1"/>
        <v>2013</v>
      </c>
    </row>
    <row r="90" spans="1:3" x14ac:dyDescent="0.35">
      <c r="A90" s="8">
        <f>'Adjusted claims inflation'!A86</f>
        <v>2014</v>
      </c>
      <c r="B90" s="1">
        <f>MAX(0,MIN(UpperLevel,'Adjusted claims inflation'!D86)-LowerLevel)</f>
        <v>0</v>
      </c>
      <c r="C90" t="str">
        <f t="shared" si="1"/>
        <v/>
      </c>
    </row>
    <row r="91" spans="1:3" x14ac:dyDescent="0.35">
      <c r="A91" s="8">
        <f>'Adjusted claims inflation'!A87</f>
        <v>2014</v>
      </c>
      <c r="B91" s="1">
        <f>MAX(0,MIN(UpperLevel,'Adjusted claims inflation'!D87)-LowerLevel)</f>
        <v>0</v>
      </c>
      <c r="C91" t="str">
        <f t="shared" si="1"/>
        <v/>
      </c>
    </row>
    <row r="92" spans="1:3" x14ac:dyDescent="0.35">
      <c r="A92" s="8">
        <f>'Adjusted claims inflation'!A88</f>
        <v>2014</v>
      </c>
      <c r="B92" s="1">
        <f>MAX(0,MIN(UpperLevel,'Adjusted claims inflation'!D88)-LowerLevel)</f>
        <v>0</v>
      </c>
      <c r="C92" t="str">
        <f t="shared" si="1"/>
        <v/>
      </c>
    </row>
    <row r="93" spans="1:3" x14ac:dyDescent="0.35">
      <c r="A93" s="8">
        <f>'Adjusted claims inflation'!A89</f>
        <v>2014</v>
      </c>
      <c r="B93" s="1">
        <f>MAX(0,MIN(UpperLevel,'Adjusted claims inflation'!D89)-LowerLevel)</f>
        <v>838414.08689710125</v>
      </c>
      <c r="C93">
        <f t="shared" si="1"/>
        <v>2014</v>
      </c>
    </row>
    <row r="94" spans="1:3" x14ac:dyDescent="0.35">
      <c r="A94" s="8">
        <f>'Adjusted claims inflation'!A90</f>
        <v>2014</v>
      </c>
      <c r="B94" s="1">
        <f>MAX(0,MIN(UpperLevel,'Adjusted claims inflation'!D90)-LowerLevel)</f>
        <v>0</v>
      </c>
      <c r="C94" t="str">
        <f t="shared" si="1"/>
        <v/>
      </c>
    </row>
    <row r="95" spans="1:3" x14ac:dyDescent="0.35">
      <c r="A95" s="8">
        <f>'Adjusted claims inflation'!A91</f>
        <v>2014</v>
      </c>
      <c r="B95" s="1">
        <f>MAX(0,MIN(UpperLevel,'Adjusted claims inflation'!D91)-LowerLevel)</f>
        <v>4724444.5157239903</v>
      </c>
      <c r="C95">
        <f t="shared" si="1"/>
        <v>2014</v>
      </c>
    </row>
    <row r="96" spans="1:3" x14ac:dyDescent="0.35">
      <c r="A96" s="8">
        <f>'Adjusted claims inflation'!A92</f>
        <v>2014</v>
      </c>
      <c r="B96" s="1">
        <f>MAX(0,MIN(UpperLevel,'Adjusted claims inflation'!D92)-LowerLevel)</f>
        <v>0</v>
      </c>
      <c r="C96" t="str">
        <f t="shared" si="1"/>
        <v/>
      </c>
    </row>
    <row r="97" spans="1:3" x14ac:dyDescent="0.35">
      <c r="A97" s="8">
        <f>'Adjusted claims inflation'!A93</f>
        <v>2014</v>
      </c>
      <c r="B97" s="1">
        <f>MAX(0,MIN(UpperLevel,'Adjusted claims inflation'!D93)-LowerLevel)</f>
        <v>37724.435698760673</v>
      </c>
      <c r="C97">
        <f t="shared" si="1"/>
        <v>2014</v>
      </c>
    </row>
    <row r="98" spans="1:3" x14ac:dyDescent="0.35">
      <c r="A98" s="8">
        <f>'Adjusted claims inflation'!A94</f>
        <v>2015</v>
      </c>
      <c r="B98" s="1">
        <f>MAX(0,MIN(UpperLevel,'Adjusted claims inflation'!D94)-LowerLevel)</f>
        <v>959421.6348676132</v>
      </c>
      <c r="C98">
        <f t="shared" si="1"/>
        <v>2015</v>
      </c>
    </row>
    <row r="99" spans="1:3" x14ac:dyDescent="0.35">
      <c r="A99" s="8">
        <f>'Adjusted claims inflation'!A95</f>
        <v>2015</v>
      </c>
      <c r="B99" s="1">
        <f>MAX(0,MIN(UpperLevel,'Adjusted claims inflation'!D95)-LowerLevel)</f>
        <v>672001.42170855217</v>
      </c>
      <c r="C99">
        <f t="shared" si="1"/>
        <v>2015</v>
      </c>
    </row>
    <row r="100" spans="1:3" x14ac:dyDescent="0.35">
      <c r="A100" s="8">
        <f>'Adjusted claims inflation'!A96</f>
        <v>2016</v>
      </c>
      <c r="B100" s="1">
        <f>MAX(0,MIN(UpperLevel,'Adjusted claims inflation'!D96)-LowerLevel)</f>
        <v>0</v>
      </c>
      <c r="C100" t="str">
        <f t="shared" si="1"/>
        <v/>
      </c>
    </row>
    <row r="101" spans="1:3" x14ac:dyDescent="0.35">
      <c r="A101" s="8">
        <f>'Adjusted claims inflation'!A97</f>
        <v>2016</v>
      </c>
      <c r="B101" s="1">
        <f>MAX(0,MIN(UpperLevel,'Adjusted claims inflation'!D97)-LowerLevel)</f>
        <v>0</v>
      </c>
      <c r="C101" t="str">
        <f t="shared" si="1"/>
        <v/>
      </c>
    </row>
    <row r="102" spans="1:3" x14ac:dyDescent="0.35">
      <c r="A102" s="8">
        <f>'Adjusted claims inflation'!A98</f>
        <v>2016</v>
      </c>
      <c r="B102" s="1">
        <f>MAX(0,MIN(UpperLevel,'Adjusted claims inflation'!D98)-LowerLevel)</f>
        <v>0</v>
      </c>
      <c r="C102" t="str">
        <f t="shared" si="1"/>
        <v/>
      </c>
    </row>
    <row r="103" spans="1:3" x14ac:dyDescent="0.35">
      <c r="A103" s="8">
        <f>'Adjusted claims inflation'!A99</f>
        <v>2016</v>
      </c>
      <c r="B103" s="1">
        <f>MAX(0,MIN(UpperLevel,'Adjusted claims inflation'!D99)-LowerLevel)</f>
        <v>0</v>
      </c>
      <c r="C103" t="str">
        <f t="shared" si="1"/>
        <v/>
      </c>
    </row>
    <row r="104" spans="1:3" x14ac:dyDescent="0.35">
      <c r="A104" s="8">
        <f>'Adjusted claims inflation'!A100</f>
        <v>2016</v>
      </c>
      <c r="B104" s="1">
        <f>MAX(0,MIN(UpperLevel,'Adjusted claims inflation'!D100)-LowerLevel)</f>
        <v>3447022.2249278165</v>
      </c>
      <c r="C104">
        <f t="shared" si="1"/>
        <v>2016</v>
      </c>
    </row>
    <row r="105" spans="1:3" x14ac:dyDescent="0.35">
      <c r="A105" s="8">
        <f>'Adjusted claims inflation'!A101</f>
        <v>2016</v>
      </c>
      <c r="B105" s="1">
        <f>MAX(0,MIN(UpperLevel,'Adjusted claims inflation'!D101)-LowerLevel)</f>
        <v>0</v>
      </c>
      <c r="C105" t="str">
        <f t="shared" si="1"/>
        <v/>
      </c>
    </row>
    <row r="106" spans="1:3" x14ac:dyDescent="0.35">
      <c r="A106" s="8">
        <f>'Adjusted claims inflation'!A102</f>
        <v>2016</v>
      </c>
      <c r="B106" s="1">
        <f>MAX(0,MIN(UpperLevel,'Adjusted claims inflation'!D102)-LowerLevel)</f>
        <v>0</v>
      </c>
      <c r="C106" t="str">
        <f t="shared" si="1"/>
        <v/>
      </c>
    </row>
    <row r="107" spans="1:3" x14ac:dyDescent="0.35">
      <c r="A107" s="8">
        <f>'Adjusted claims inflation'!A103</f>
        <v>2017</v>
      </c>
      <c r="B107" s="1">
        <f>MAX(0,MIN(UpperLevel,'Adjusted claims inflation'!D103)-LowerLevel)</f>
        <v>0</v>
      </c>
      <c r="C107" t="str">
        <f t="shared" si="1"/>
        <v/>
      </c>
    </row>
    <row r="108" spans="1:3" x14ac:dyDescent="0.35">
      <c r="A108" s="8">
        <f>'Adjusted claims inflation'!A104</f>
        <v>2017</v>
      </c>
      <c r="B108" s="1">
        <f>MAX(0,MIN(UpperLevel,'Adjusted claims inflation'!D104)-LowerLevel)</f>
        <v>0</v>
      </c>
      <c r="C108" t="str">
        <f t="shared" si="1"/>
        <v/>
      </c>
    </row>
    <row r="109" spans="1:3" x14ac:dyDescent="0.35">
      <c r="A109" s="8">
        <f>'Adjusted claims inflation'!A105</f>
        <v>2017</v>
      </c>
      <c r="B109" s="1">
        <f>MAX(0,MIN(UpperLevel,'Adjusted claims inflation'!D105)-LowerLevel)</f>
        <v>0</v>
      </c>
      <c r="C109" t="str">
        <f t="shared" si="1"/>
        <v/>
      </c>
    </row>
    <row r="110" spans="1:3" x14ac:dyDescent="0.35">
      <c r="A110" s="8">
        <f>'Adjusted claims inflation'!A106</f>
        <v>2017</v>
      </c>
      <c r="B110" s="1">
        <f>MAX(0,MIN(UpperLevel,'Adjusted claims inflation'!D106)-LowerLevel)</f>
        <v>1081573.665678367</v>
      </c>
      <c r="C110">
        <f t="shared" si="1"/>
        <v>2017</v>
      </c>
    </row>
    <row r="111" spans="1:3" x14ac:dyDescent="0.35">
      <c r="A111" s="8">
        <f>'Adjusted claims inflation'!A107</f>
        <v>2017</v>
      </c>
      <c r="B111" s="1">
        <f>MAX(0,MIN(UpperLevel,'Adjusted claims inflation'!D107)-LowerLevel)</f>
        <v>0</v>
      </c>
      <c r="C111" t="str">
        <f t="shared" si="1"/>
        <v/>
      </c>
    </row>
    <row r="112" spans="1:3" x14ac:dyDescent="0.35">
      <c r="A112" s="8">
        <f>'Adjusted claims inflation'!A108</f>
        <v>2018</v>
      </c>
      <c r="B112" s="1">
        <f>MAX(0,MIN(UpperLevel,'Adjusted claims inflation'!D108)-LowerLevel)</f>
        <v>5000000</v>
      </c>
      <c r="C112">
        <f t="shared" si="1"/>
        <v>2018</v>
      </c>
    </row>
    <row r="113" spans="1:3" x14ac:dyDescent="0.35">
      <c r="A113" s="8">
        <f>'Adjusted claims inflation'!A109</f>
        <v>2018</v>
      </c>
      <c r="B113" s="1">
        <f>MAX(0,MIN(UpperLevel,'Adjusted claims inflation'!D109)-LowerLevel)</f>
        <v>0</v>
      </c>
      <c r="C113" t="str">
        <f t="shared" si="1"/>
        <v/>
      </c>
    </row>
    <row r="114" spans="1:3" x14ac:dyDescent="0.35">
      <c r="A114" s="8">
        <f>'Adjusted claims inflation'!A110</f>
        <v>2018</v>
      </c>
      <c r="B114" s="1">
        <f>MAX(0,MIN(UpperLevel,'Adjusted claims inflation'!D110)-LowerLevel)</f>
        <v>0</v>
      </c>
      <c r="C114" t="str">
        <f t="shared" si="1"/>
        <v/>
      </c>
    </row>
    <row r="115" spans="1:3" x14ac:dyDescent="0.35">
      <c r="A115" s="8">
        <f>'Adjusted claims inflation'!A111</f>
        <v>2018</v>
      </c>
      <c r="B115" s="1">
        <f>MAX(0,MIN(UpperLevel,'Adjusted claims inflation'!D111)-LowerLevel)</f>
        <v>2376792.7598901996</v>
      </c>
      <c r="C115">
        <f t="shared" si="1"/>
        <v>2018</v>
      </c>
    </row>
    <row r="116" spans="1:3" x14ac:dyDescent="0.35">
      <c r="A116" s="8">
        <f>'Adjusted claims inflation'!A112</f>
        <v>2019</v>
      </c>
      <c r="B116" s="1">
        <f>MAX(0,MIN(UpperLevel,'Adjusted claims inflation'!D112)-LowerLevel)</f>
        <v>427809.46789999958</v>
      </c>
      <c r="C116">
        <f t="shared" si="1"/>
        <v>2019</v>
      </c>
    </row>
    <row r="117" spans="1:3" x14ac:dyDescent="0.35">
      <c r="A117" s="8">
        <f>'Adjusted claims inflation'!A113</f>
        <v>2019</v>
      </c>
      <c r="B117" s="1">
        <f>MAX(0,MIN(UpperLevel,'Adjusted claims inflation'!D113)-LowerLevel)</f>
        <v>0</v>
      </c>
      <c r="C117" t="str">
        <f t="shared" si="1"/>
        <v/>
      </c>
    </row>
    <row r="118" spans="1:3" x14ac:dyDescent="0.35">
      <c r="A118" s="8">
        <f>'Adjusted claims inflation'!A114</f>
        <v>2019</v>
      </c>
      <c r="B118" s="1">
        <f>MAX(0,MIN(UpperLevel,'Adjusted claims inflation'!D114)-LowerLevel)</f>
        <v>1729790.5056999987</v>
      </c>
      <c r="C118">
        <f t="shared" si="1"/>
        <v>2019</v>
      </c>
    </row>
    <row r="119" spans="1:3" x14ac:dyDescent="0.35">
      <c r="A119" s="8">
        <f>'Adjusted claims inflation'!A115</f>
        <v>2019</v>
      </c>
      <c r="B119" s="1">
        <f>MAX(0,MIN(UpperLevel,'Adjusted claims inflation'!D115)-LowerLevel)</f>
        <v>0</v>
      </c>
      <c r="C119" t="str">
        <f t="shared" si="1"/>
        <v/>
      </c>
    </row>
    <row r="120" spans="1:3" x14ac:dyDescent="0.35">
      <c r="A120" s="8">
        <f>'Adjusted claims inflation'!A116</f>
        <v>2019</v>
      </c>
      <c r="B120" s="1">
        <f>MAX(0,MIN(UpperLevel,'Adjusted claims inflation'!D116)-LowerLevel)</f>
        <v>4991242.1735999975</v>
      </c>
      <c r="C120">
        <f t="shared" si="1"/>
        <v>2019</v>
      </c>
    </row>
    <row r="121" spans="1:3" x14ac:dyDescent="0.35">
      <c r="A121" s="8">
        <f>'Adjusted claims inflation'!A117</f>
        <v>2019</v>
      </c>
      <c r="B121" s="1">
        <f>MAX(0,MIN(UpperLevel,'Adjusted claims inflation'!D117)-LowerLevel)</f>
        <v>1217446.885999999</v>
      </c>
      <c r="C121">
        <f t="shared" si="1"/>
        <v>2019</v>
      </c>
    </row>
    <row r="122" spans="1:3" x14ac:dyDescent="0.35">
      <c r="A122" s="8">
        <f>'Adjusted claims inflation'!A118</f>
        <v>2020</v>
      </c>
      <c r="B122" s="1">
        <f>MAX(0,MIN(UpperLevel,'Adjusted claims inflation'!D118)-LowerLevel)</f>
        <v>0</v>
      </c>
      <c r="C122" t="str">
        <f t="shared" si="1"/>
        <v/>
      </c>
    </row>
    <row r="123" spans="1:3" x14ac:dyDescent="0.35">
      <c r="A123" s="8">
        <f>'Adjusted claims inflation'!A119</f>
        <v>2020</v>
      </c>
      <c r="B123" s="1">
        <f>MAX(0,MIN(UpperLevel,'Adjusted claims inflation'!D119)-LowerLevel)</f>
        <v>0</v>
      </c>
      <c r="C123" t="str">
        <f t="shared" si="1"/>
        <v/>
      </c>
    </row>
    <row r="124" spans="1:3" x14ac:dyDescent="0.35">
      <c r="A124" s="8">
        <f>'Adjusted claims inflation'!A120</f>
        <v>2020</v>
      </c>
      <c r="B124" s="1">
        <f>MAX(0,MIN(UpperLevel,'Adjusted claims inflation'!D120)-LowerLevel)</f>
        <v>0</v>
      </c>
      <c r="C124" t="str">
        <f t="shared" si="1"/>
        <v/>
      </c>
    </row>
    <row r="125" spans="1:3" x14ac:dyDescent="0.35">
      <c r="A125" s="8">
        <f>'Adjusted claims inflation'!A121</f>
        <v>2020</v>
      </c>
      <c r="B125" s="1">
        <f>MAX(0,MIN(UpperLevel,'Adjusted claims inflation'!D121)-LowerLevel)</f>
        <v>2601348.5</v>
      </c>
      <c r="C125">
        <f t="shared" si="1"/>
        <v>2020</v>
      </c>
    </row>
    <row r="126" spans="1:3" x14ac:dyDescent="0.35">
      <c r="A126" s="8">
        <f>'Adjusted claims inflation'!A122</f>
        <v>2020</v>
      </c>
      <c r="B126" s="1">
        <f>MAX(0,MIN(UpperLevel,'Adjusted claims inflation'!D122)-LowerLevel)</f>
        <v>0</v>
      </c>
      <c r="C126" t="str">
        <f t="shared" si="1"/>
        <v/>
      </c>
    </row>
    <row r="127" spans="1:3" x14ac:dyDescent="0.35">
      <c r="A127" s="8">
        <f>'Adjusted claims inflation'!A123</f>
        <v>2020</v>
      </c>
      <c r="B127" s="1">
        <f>MAX(0,MIN(UpperLevel,'Adjusted claims inflation'!D123)-LowerLevel)</f>
        <v>0</v>
      </c>
      <c r="C127" t="str">
        <f t="shared" si="1"/>
        <v/>
      </c>
    </row>
    <row r="128" spans="1:3" x14ac:dyDescent="0.35">
      <c r="A128" s="8"/>
      <c r="B128" s="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22"/>
  <sheetViews>
    <sheetView showGridLines="0" workbookViewId="0"/>
  </sheetViews>
  <sheetFormatPr defaultRowHeight="14.5" x14ac:dyDescent="0.35"/>
  <cols>
    <col min="3" max="3" width="14" bestFit="1" customWidth="1"/>
    <col min="5" max="5" width="23.54296875" customWidth="1"/>
    <col min="6" max="6" width="13.453125" customWidth="1"/>
    <col min="7" max="7" width="11.1796875" customWidth="1"/>
  </cols>
  <sheetData>
    <row r="1" spans="1:6" x14ac:dyDescent="0.35">
      <c r="A1" s="2" t="s">
        <v>16</v>
      </c>
    </row>
    <row r="2" spans="1:6" ht="29" x14ac:dyDescent="0.35">
      <c r="B2" s="9" t="s">
        <v>10</v>
      </c>
      <c r="C2" s="18" t="s">
        <v>35</v>
      </c>
      <c r="E2" s="2" t="s">
        <v>16</v>
      </c>
    </row>
    <row r="3" spans="1:6" x14ac:dyDescent="0.35">
      <c r="A3">
        <f>'Inflation rates'!A4</f>
        <v>2001</v>
      </c>
      <c r="B3">
        <f>COUNTIF('Policy features 5xs5'!$C$8:$C$127,'Expected claims 5xs5'!A3)</f>
        <v>7</v>
      </c>
      <c r="C3" s="1">
        <f>AVERAGEIF('Policy features 5xs5'!C:C,A3,'Policy features 5xs5'!B:B)</f>
        <v>4684115.8542681141</v>
      </c>
      <c r="E3" t="s">
        <v>13</v>
      </c>
      <c r="F3" s="14">
        <f>AVERAGE(B3:B22)</f>
        <v>3.9</v>
      </c>
    </row>
    <row r="4" spans="1:6" x14ac:dyDescent="0.35">
      <c r="A4">
        <f>'Inflation rates'!A5</f>
        <v>2002</v>
      </c>
      <c r="B4">
        <f>COUNTIF('Policy features 5xs5'!$C$8:$C$127,'Expected claims 5xs5'!A4)</f>
        <v>6</v>
      </c>
      <c r="C4" s="1">
        <f>AVERAGEIF('Policy features 5xs5'!C:C,A4,'Policy features 5xs5'!B:B)</f>
        <v>3855885.4421367939</v>
      </c>
      <c r="E4" t="s">
        <v>30</v>
      </c>
      <c r="F4" s="1">
        <f>SUMPRODUCT(B3:B22,C3:C22)/SUM(B3:B22)</f>
        <v>3685101.4081602097</v>
      </c>
    </row>
    <row r="5" spans="1:6" x14ac:dyDescent="0.35">
      <c r="A5">
        <f>'Inflation rates'!A6</f>
        <v>2003</v>
      </c>
      <c r="B5">
        <f>COUNTIF('Policy features 5xs5'!$C$8:$C$127,'Expected claims 5xs5'!A5)</f>
        <v>6</v>
      </c>
      <c r="C5" s="1">
        <f>AVERAGEIF('Policy features 5xs5'!C:C,A5,'Policy features 5xs5'!B:B)</f>
        <v>3438167.8621790335</v>
      </c>
      <c r="E5" t="s">
        <v>16</v>
      </c>
      <c r="F5" s="1">
        <f>F3*F4</f>
        <v>14371895.491824817</v>
      </c>
    </row>
    <row r="6" spans="1:6" x14ac:dyDescent="0.35">
      <c r="A6">
        <f>'Inflation rates'!A7</f>
        <v>2004</v>
      </c>
      <c r="B6">
        <f>COUNTIF('Policy features 5xs5'!$C$8:$C$127,'Expected claims 5xs5'!A6)</f>
        <v>1</v>
      </c>
      <c r="C6" s="1">
        <f>AVERAGEIF('Policy features 5xs5'!C:C,A6,'Policy features 5xs5'!B:B)</f>
        <v>2568188.9571604244</v>
      </c>
      <c r="F6" s="1"/>
    </row>
    <row r="7" spans="1:6" x14ac:dyDescent="0.35">
      <c r="A7">
        <f>'Inflation rates'!A8</f>
        <v>2005</v>
      </c>
      <c r="B7">
        <f>COUNTIF('Policy features 5xs5'!$C$8:$C$127,'Expected claims 5xs5'!A7)</f>
        <v>5</v>
      </c>
      <c r="C7" s="1">
        <f>AVERAGEIF('Policy features 5xs5'!C:C,A7,'Policy features 5xs5'!B:B)</f>
        <v>2192475.5322992452</v>
      </c>
      <c r="F7" s="13"/>
    </row>
    <row r="8" spans="1:6" x14ac:dyDescent="0.35">
      <c r="A8">
        <f>'Inflation rates'!A9</f>
        <v>2006</v>
      </c>
      <c r="B8">
        <f>COUNTIF('Policy features 5xs5'!$C$8:$C$127,'Expected claims 5xs5'!A8)</f>
        <v>6</v>
      </c>
      <c r="C8" s="1">
        <f>AVERAGEIF('Policy features 5xs5'!C:C,A8,'Policy features 5xs5'!B:B)</f>
        <v>4035863.1553284805</v>
      </c>
      <c r="F8" s="1"/>
    </row>
    <row r="9" spans="1:6" x14ac:dyDescent="0.35">
      <c r="A9">
        <f>'Inflation rates'!A10</f>
        <v>2007</v>
      </c>
      <c r="B9">
        <f>COUNTIF('Policy features 5xs5'!$C$8:$C$127,'Expected claims 5xs5'!A9)</f>
        <v>5</v>
      </c>
      <c r="C9" s="1">
        <f>AVERAGEIF('Policy features 5xs5'!C:C,A9,'Policy features 5xs5'!B:B)</f>
        <v>4476307.1236650795</v>
      </c>
      <c r="F9" s="1"/>
    </row>
    <row r="10" spans="1:6" x14ac:dyDescent="0.35">
      <c r="A10">
        <f>'Inflation rates'!A11</f>
        <v>2008</v>
      </c>
      <c r="B10">
        <f>COUNTIF('Policy features 5xs5'!$C$8:$C$127,'Expected claims 5xs5'!A10)</f>
        <v>5</v>
      </c>
      <c r="C10" s="1">
        <f>AVERAGEIF('Policy features 5xs5'!C:C,A10,'Policy features 5xs5'!B:B)</f>
        <v>4198719.3444849718</v>
      </c>
      <c r="F10" s="15"/>
    </row>
    <row r="11" spans="1:6" x14ac:dyDescent="0.35">
      <c r="A11">
        <f>'Inflation rates'!A12</f>
        <v>2009</v>
      </c>
      <c r="B11">
        <f>COUNTIF('Policy features 5xs5'!$C$8:$C$127,'Expected claims 5xs5'!A11)</f>
        <v>4</v>
      </c>
      <c r="C11" s="1">
        <f>AVERAGEIF('Policy features 5xs5'!C:C,A11,'Policy features 5xs5'!B:B)</f>
        <v>5000000</v>
      </c>
      <c r="F11" s="1"/>
    </row>
    <row r="12" spans="1:6" x14ac:dyDescent="0.35">
      <c r="A12">
        <f>'Inflation rates'!A13</f>
        <v>2010</v>
      </c>
      <c r="B12">
        <f>COUNTIF('Policy features 5xs5'!$C$8:$C$127,'Expected claims 5xs5'!A12)</f>
        <v>2</v>
      </c>
      <c r="C12" s="1">
        <f>AVERAGEIF('Policy features 5xs5'!C:C,A12,'Policy features 5xs5'!B:B)</f>
        <v>5000000</v>
      </c>
    </row>
    <row r="13" spans="1:6" x14ac:dyDescent="0.35">
      <c r="A13">
        <f>'Inflation rates'!A14</f>
        <v>2011</v>
      </c>
      <c r="B13">
        <f>COUNTIF('Policy features 5xs5'!$C$8:$C$127,'Expected claims 5xs5'!A13)</f>
        <v>6</v>
      </c>
      <c r="C13" s="1">
        <f>AVERAGEIF('Policy features 5xs5'!C:C,A13,'Policy features 5xs5'!B:B)</f>
        <v>4594516.7596140383</v>
      </c>
    </row>
    <row r="14" spans="1:6" x14ac:dyDescent="0.35">
      <c r="A14">
        <f>'Inflation rates'!A15</f>
        <v>2012</v>
      </c>
      <c r="B14">
        <f>COUNTIF('Policy features 5xs5'!$C$8:$C$127,'Expected claims 5xs5'!A14)</f>
        <v>5</v>
      </c>
      <c r="C14" s="1">
        <f>AVERAGEIF('Policy features 5xs5'!C:C,A14,'Policy features 5xs5'!B:B)</f>
        <v>3495251.5084928973</v>
      </c>
    </row>
    <row r="15" spans="1:6" x14ac:dyDescent="0.35">
      <c r="A15">
        <f>'Inflation rates'!A16</f>
        <v>2013</v>
      </c>
      <c r="B15">
        <f>COUNTIF('Policy features 5xs5'!$C$8:$C$127,'Expected claims 5xs5'!A15)</f>
        <v>6</v>
      </c>
      <c r="C15" s="1">
        <f>AVERAGEIF('Policy features 5xs5'!C:C,A15,'Policy features 5xs5'!B:B)</f>
        <v>4102585.1267676093</v>
      </c>
    </row>
    <row r="16" spans="1:6" x14ac:dyDescent="0.35">
      <c r="A16">
        <f>'Inflation rates'!A17</f>
        <v>2014</v>
      </c>
      <c r="B16">
        <f>COUNTIF('Policy features 5xs5'!$C$8:$C$127,'Expected claims 5xs5'!A16)</f>
        <v>3</v>
      </c>
      <c r="C16" s="1">
        <f>AVERAGEIF('Policy features 5xs5'!C:C,A16,'Policy features 5xs5'!B:B)</f>
        <v>1866861.012773284</v>
      </c>
    </row>
    <row r="17" spans="1:3" x14ac:dyDescent="0.35">
      <c r="A17">
        <f>'Inflation rates'!A18</f>
        <v>2015</v>
      </c>
      <c r="B17">
        <f>COUNTIF('Policy features 5xs5'!$C$8:$C$127,'Expected claims 5xs5'!A17)</f>
        <v>2</v>
      </c>
      <c r="C17" s="1">
        <f>AVERAGEIF('Policy features 5xs5'!C:C,A17,'Policy features 5xs5'!B:B)</f>
        <v>815711.52828808269</v>
      </c>
    </row>
    <row r="18" spans="1:3" x14ac:dyDescent="0.35">
      <c r="A18">
        <f>'Inflation rates'!A19</f>
        <v>2016</v>
      </c>
      <c r="B18">
        <f>COUNTIF('Policy features 5xs5'!$C$8:$C$127,'Expected claims 5xs5'!A18)</f>
        <v>1</v>
      </c>
      <c r="C18" s="1">
        <f>AVERAGEIF('Policy features 5xs5'!C:C,A18,'Policy features 5xs5'!B:B)</f>
        <v>3447022.2249278165</v>
      </c>
    </row>
    <row r="19" spans="1:3" x14ac:dyDescent="0.35">
      <c r="A19">
        <f>'Inflation rates'!A20</f>
        <v>2017</v>
      </c>
      <c r="B19">
        <f>COUNTIF('Policy features 5xs5'!$C$8:$C$127,'Expected claims 5xs5'!A19)</f>
        <v>1</v>
      </c>
      <c r="C19" s="1">
        <f>AVERAGEIF('Policy features 5xs5'!C:C,A19,'Policy features 5xs5'!B:B)</f>
        <v>1081573.665678367</v>
      </c>
    </row>
    <row r="20" spans="1:3" x14ac:dyDescent="0.35">
      <c r="A20">
        <f>'Inflation rates'!A21</f>
        <v>2018</v>
      </c>
      <c r="B20">
        <f>COUNTIF('Policy features 5xs5'!$C$8:$C$127,'Expected claims 5xs5'!A20)</f>
        <v>2</v>
      </c>
      <c r="C20" s="1">
        <f>AVERAGEIF('Policy features 5xs5'!C:C,A20,'Policy features 5xs5'!B:B)</f>
        <v>3688396.3799450998</v>
      </c>
    </row>
    <row r="21" spans="1:3" x14ac:dyDescent="0.35">
      <c r="A21">
        <f>'Inflation rates'!A22</f>
        <v>2019</v>
      </c>
      <c r="B21">
        <f>COUNTIF('Policy features 5xs5'!$C$8:$C$127,'Expected claims 5xs5'!A21)</f>
        <v>4</v>
      </c>
      <c r="C21" s="1">
        <f>AVERAGEIF('Policy features 5xs5'!C:C,A21,'Policy features 5xs5'!B:B)</f>
        <v>2091572.2582999987</v>
      </c>
    </row>
    <row r="22" spans="1:3" x14ac:dyDescent="0.35">
      <c r="A22">
        <f>'Inflation rates'!A23</f>
        <v>2020</v>
      </c>
      <c r="B22">
        <f>COUNTIF('Policy features 5xs5'!$C$8:$C$127,'Expected claims 5xs5'!A22)</f>
        <v>1</v>
      </c>
      <c r="C22" s="1">
        <f>AVERAGEIF('Policy features 5xs5'!C:C,A22,'Policy features 5xs5'!B:B)</f>
        <v>2601348.5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E28"/>
  <sheetViews>
    <sheetView workbookViewId="0"/>
  </sheetViews>
  <sheetFormatPr defaultRowHeight="14.5" x14ac:dyDescent="0.35"/>
  <cols>
    <col min="2" max="2" width="9.81640625" bestFit="1" customWidth="1"/>
  </cols>
  <sheetData>
    <row r="1" spans="1:5" x14ac:dyDescent="0.35">
      <c r="A1" s="2" t="s">
        <v>21</v>
      </c>
    </row>
    <row r="3" spans="1:5" x14ac:dyDescent="0.35">
      <c r="A3" t="s">
        <v>41</v>
      </c>
    </row>
    <row r="4" spans="1:5" x14ac:dyDescent="0.35">
      <c r="A4" t="s">
        <v>23</v>
      </c>
      <c r="B4" t="s">
        <v>22</v>
      </c>
    </row>
    <row r="5" spans="1:5" x14ac:dyDescent="0.35">
      <c r="A5">
        <v>1</v>
      </c>
      <c r="B5" s="4">
        <f>_xlfn.LOGNORM.DIST(A5,LN($D$5),LN($D$6),TRUE)</f>
        <v>1.4600368054988637E-7</v>
      </c>
      <c r="D5" s="16">
        <v>8</v>
      </c>
      <c r="E5" t="s">
        <v>24</v>
      </c>
    </row>
    <row r="6" spans="1:5" x14ac:dyDescent="0.35">
      <c r="A6">
        <f>A5+1</f>
        <v>2</v>
      </c>
      <c r="B6" s="4">
        <f t="shared" ref="B6:B28" si="0">_xlfn.LOGNORM.DIST(A6,LN($D$5),LN($D$6),TRUE)</f>
        <v>3.142325519172027E-4</v>
      </c>
      <c r="D6" s="16">
        <v>1.5</v>
      </c>
      <c r="E6" t="s">
        <v>25</v>
      </c>
    </row>
    <row r="7" spans="1:5" x14ac:dyDescent="0.35">
      <c r="A7">
        <f t="shared" ref="A7:A27" si="1">A6+1</f>
        <v>3</v>
      </c>
      <c r="B7" s="4">
        <f t="shared" si="0"/>
        <v>7.7811370197246486E-3</v>
      </c>
    </row>
    <row r="8" spans="1:5" x14ac:dyDescent="0.35">
      <c r="A8">
        <f t="shared" si="1"/>
        <v>4</v>
      </c>
      <c r="B8" s="4">
        <f t="shared" si="0"/>
        <v>4.3678140986228901E-2</v>
      </c>
    </row>
    <row r="9" spans="1:5" x14ac:dyDescent="0.35">
      <c r="A9">
        <f t="shared" si="1"/>
        <v>5</v>
      </c>
      <c r="B9" s="4">
        <f t="shared" si="0"/>
        <v>0.12319312707686211</v>
      </c>
    </row>
    <row r="10" spans="1:5" x14ac:dyDescent="0.35">
      <c r="A10">
        <f t="shared" si="1"/>
        <v>6</v>
      </c>
      <c r="B10" s="4">
        <f t="shared" si="0"/>
        <v>0.23900362351879179</v>
      </c>
    </row>
    <row r="11" spans="1:5" x14ac:dyDescent="0.35">
      <c r="A11">
        <f t="shared" si="1"/>
        <v>7</v>
      </c>
      <c r="B11" s="4">
        <f t="shared" si="0"/>
        <v>0.37095353756058153</v>
      </c>
    </row>
    <row r="12" spans="1:5" x14ac:dyDescent="0.35">
      <c r="A12">
        <f t="shared" si="1"/>
        <v>8</v>
      </c>
      <c r="B12" s="4">
        <f t="shared" si="0"/>
        <v>0.5</v>
      </c>
    </row>
    <row r="13" spans="1:5" x14ac:dyDescent="0.35">
      <c r="A13">
        <f t="shared" si="1"/>
        <v>9</v>
      </c>
      <c r="B13" s="4">
        <f t="shared" si="0"/>
        <v>0.61427880612398633</v>
      </c>
    </row>
    <row r="14" spans="1:5" x14ac:dyDescent="0.35">
      <c r="A14">
        <f t="shared" si="1"/>
        <v>10</v>
      </c>
      <c r="B14" s="4">
        <f t="shared" si="0"/>
        <v>0.70895680488522894</v>
      </c>
    </row>
    <row r="15" spans="1:5" x14ac:dyDescent="0.35">
      <c r="A15">
        <f t="shared" si="1"/>
        <v>11</v>
      </c>
      <c r="B15" s="4">
        <f t="shared" si="0"/>
        <v>0.78389149696129978</v>
      </c>
    </row>
    <row r="16" spans="1:5" x14ac:dyDescent="0.35">
      <c r="A16">
        <f t="shared" si="1"/>
        <v>12</v>
      </c>
      <c r="B16" s="4">
        <f t="shared" si="0"/>
        <v>0.84134474606854304</v>
      </c>
    </row>
    <row r="17" spans="1:3" x14ac:dyDescent="0.35">
      <c r="A17">
        <f t="shared" si="1"/>
        <v>13</v>
      </c>
      <c r="B17" s="4">
        <f t="shared" si="0"/>
        <v>0.88442652953929812</v>
      </c>
    </row>
    <row r="18" spans="1:3" x14ac:dyDescent="0.35">
      <c r="A18">
        <f t="shared" si="1"/>
        <v>14</v>
      </c>
      <c r="B18" s="4">
        <f t="shared" si="0"/>
        <v>0.91623474735199995</v>
      </c>
    </row>
    <row r="19" spans="1:3" x14ac:dyDescent="0.35">
      <c r="A19">
        <f t="shared" si="1"/>
        <v>15</v>
      </c>
      <c r="B19" s="4">
        <f t="shared" si="0"/>
        <v>0.93946999990880531</v>
      </c>
    </row>
    <row r="20" spans="1:3" x14ac:dyDescent="0.35">
      <c r="A20">
        <f t="shared" si="1"/>
        <v>16</v>
      </c>
      <c r="B20" s="4">
        <f t="shared" si="0"/>
        <v>0.95632185901377109</v>
      </c>
    </row>
    <row r="21" spans="1:3" x14ac:dyDescent="0.35">
      <c r="A21">
        <f t="shared" si="1"/>
        <v>17</v>
      </c>
      <c r="B21" s="4">
        <f t="shared" si="0"/>
        <v>0.96848855733889061</v>
      </c>
    </row>
    <row r="22" spans="1:3" x14ac:dyDescent="0.35">
      <c r="A22">
        <f t="shared" si="1"/>
        <v>18</v>
      </c>
      <c r="B22" s="4">
        <f t="shared" si="0"/>
        <v>0.97724986805182079</v>
      </c>
    </row>
    <row r="23" spans="1:3" x14ac:dyDescent="0.35">
      <c r="A23">
        <f t="shared" si="1"/>
        <v>19</v>
      </c>
      <c r="B23" s="4">
        <f t="shared" si="0"/>
        <v>0.98355183051554251</v>
      </c>
    </row>
    <row r="24" spans="1:3" x14ac:dyDescent="0.35">
      <c r="A24">
        <f t="shared" si="1"/>
        <v>20</v>
      </c>
      <c r="B24" s="4">
        <f t="shared" si="0"/>
        <v>0.98808475018667852</v>
      </c>
    </row>
    <row r="25" spans="1:3" x14ac:dyDescent="0.35">
      <c r="A25">
        <f t="shared" si="1"/>
        <v>21</v>
      </c>
      <c r="B25" s="4">
        <f t="shared" si="0"/>
        <v>0.99134796375271139</v>
      </c>
    </row>
    <row r="26" spans="1:3" x14ac:dyDescent="0.35">
      <c r="A26">
        <f t="shared" si="1"/>
        <v>22</v>
      </c>
      <c r="B26" s="4">
        <f t="shared" si="0"/>
        <v>0.99370063170426493</v>
      </c>
    </row>
    <row r="27" spans="1:3" x14ac:dyDescent="0.35">
      <c r="A27">
        <f t="shared" si="1"/>
        <v>23</v>
      </c>
      <c r="B27" s="4">
        <f t="shared" si="0"/>
        <v>0.99540020138341634</v>
      </c>
    </row>
    <row r="28" spans="1:3" x14ac:dyDescent="0.35">
      <c r="A28">
        <f>A27+1</f>
        <v>24</v>
      </c>
      <c r="B28" s="4">
        <f t="shared" si="0"/>
        <v>0.9966308794224028</v>
      </c>
      <c r="C28" s="20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I30"/>
  <sheetViews>
    <sheetView workbookViewId="0"/>
  </sheetViews>
  <sheetFormatPr defaultRowHeight="14.5" x14ac:dyDescent="0.35"/>
  <cols>
    <col min="2" max="2" width="11" customWidth="1"/>
    <col min="3" max="3" width="13" customWidth="1"/>
    <col min="5" max="5" width="13" customWidth="1"/>
    <col min="8" max="8" width="22.81640625" bestFit="1" customWidth="1"/>
    <col min="9" max="9" width="12.26953125" bestFit="1" customWidth="1"/>
  </cols>
  <sheetData>
    <row r="1" spans="1:9" x14ac:dyDescent="0.35">
      <c r="A1" s="2" t="s">
        <v>21</v>
      </c>
    </row>
    <row r="2" spans="1:9" x14ac:dyDescent="0.35">
      <c r="D2" s="10">
        <v>0.03</v>
      </c>
      <c r="E2" t="s">
        <v>26</v>
      </c>
    </row>
    <row r="3" spans="1:9" s="19" customFormat="1" ht="43.5" x14ac:dyDescent="0.35">
      <c r="A3" s="18" t="s">
        <v>23</v>
      </c>
      <c r="B3" s="18" t="s">
        <v>42</v>
      </c>
      <c r="C3" s="18" t="s">
        <v>34</v>
      </c>
      <c r="D3" s="18" t="s">
        <v>28</v>
      </c>
      <c r="E3" s="18" t="s">
        <v>27</v>
      </c>
      <c r="F3" s="18"/>
      <c r="H3" s="19" t="s">
        <v>18</v>
      </c>
    </row>
    <row r="4" spans="1:9" x14ac:dyDescent="0.35">
      <c r="A4">
        <v>1</v>
      </c>
      <c r="B4" s="17">
        <f>'Payout pattern 5xs5'!B5</f>
        <v>1.4600368054988637E-7</v>
      </c>
      <c r="C4" s="1">
        <f>'Expected claims 5xs5'!$F$5*B4</f>
        <v>2.0983496382847426</v>
      </c>
      <c r="D4" s="5">
        <f>(1+Discount)^-(A4/4)</f>
        <v>0.99263753614513961</v>
      </c>
      <c r="E4" s="1">
        <f>C4*D4</f>
        <v>2.082900614918012</v>
      </c>
      <c r="H4" t="s">
        <v>14</v>
      </c>
      <c r="I4" s="1">
        <v>15000000</v>
      </c>
    </row>
    <row r="5" spans="1:9" x14ac:dyDescent="0.35">
      <c r="A5">
        <f>A4+1</f>
        <v>2</v>
      </c>
      <c r="B5" s="10">
        <f>'Payout pattern 5xs5'!B6-'Payout pattern 5xs5'!B5</f>
        <v>3.1408654823665284E-4</v>
      </c>
      <c r="C5" s="1">
        <f>'Expected claims 5xs5'!$F$5*B5</f>
        <v>4514.0190466451686</v>
      </c>
      <c r="D5" s="5">
        <f t="shared" ref="D5:D27" si="0">(1+Discount)^-(A5/4)</f>
        <v>0.98532927816429317</v>
      </c>
      <c r="E5" s="1">
        <f t="shared" ref="E5:E27" si="1">C5*D5</f>
        <v>4447.7951288507547</v>
      </c>
      <c r="H5" t="s">
        <v>15</v>
      </c>
      <c r="I5" s="4">
        <v>0.1</v>
      </c>
    </row>
    <row r="6" spans="1:9" x14ac:dyDescent="0.35">
      <c r="A6">
        <f t="shared" ref="A6:A26" si="2">A5+1</f>
        <v>3</v>
      </c>
      <c r="B6" s="10">
        <f>'Payout pattern 5xs5'!B7-'Payout pattern 5xs5'!B6</f>
        <v>7.4669044678074455E-3</v>
      </c>
      <c r="C6" s="1">
        <f>'Expected claims 5xs5'!$F$5*B6</f>
        <v>107313.57065876841</v>
      </c>
      <c r="D6" s="5">
        <f t="shared" si="0"/>
        <v>0.97807482696867276</v>
      </c>
      <c r="E6" s="1">
        <f t="shared" si="1"/>
        <v>104960.70205346536</v>
      </c>
      <c r="H6" t="s">
        <v>17</v>
      </c>
      <c r="I6" s="1">
        <f>I4*(1-I5)</f>
        <v>13500000</v>
      </c>
    </row>
    <row r="7" spans="1:9" x14ac:dyDescent="0.35">
      <c r="A7">
        <f t="shared" si="2"/>
        <v>4</v>
      </c>
      <c r="B7" s="10">
        <f>'Payout pattern 5xs5'!B8-'Payout pattern 5xs5'!B7</f>
        <v>3.5897003966504255E-2</v>
      </c>
      <c r="C7" s="1">
        <f>'Expected claims 5xs5'!$F$5*B7</f>
        <v>515907.9894762201</v>
      </c>
      <c r="D7" s="5">
        <f t="shared" si="0"/>
        <v>0.970873786407767</v>
      </c>
      <c r="E7" s="1">
        <f t="shared" si="1"/>
        <v>500881.5431807962</v>
      </c>
      <c r="H7" t="s">
        <v>29</v>
      </c>
      <c r="I7" s="1">
        <f>SUM(E4:E27)</f>
        <v>13434789.049002441</v>
      </c>
    </row>
    <row r="8" spans="1:9" x14ac:dyDescent="0.35">
      <c r="A8">
        <f t="shared" si="2"/>
        <v>5</v>
      </c>
      <c r="B8" s="10">
        <f>'Payout pattern 5xs5'!B9-'Payout pattern 5xs5'!B8</f>
        <v>7.9514986090633205E-2</v>
      </c>
      <c r="C8" s="1">
        <f>'Expected claims 5xs5'!$F$5*B8</f>
        <v>1142781.0701284844</v>
      </c>
      <c r="D8" s="5">
        <f t="shared" si="0"/>
        <v>0.9637257632477082</v>
      </c>
      <c r="E8" s="1">
        <f t="shared" si="1"/>
        <v>1101327.5590346064</v>
      </c>
      <c r="H8" t="s">
        <v>31</v>
      </c>
      <c r="I8" s="1">
        <f>I6-I7</f>
        <v>65210.950997559354</v>
      </c>
    </row>
    <row r="9" spans="1:9" x14ac:dyDescent="0.35">
      <c r="A9">
        <f t="shared" si="2"/>
        <v>6</v>
      </c>
      <c r="B9" s="10">
        <f>'Payout pattern 5xs5'!B10-'Payout pattern 5xs5'!B9</f>
        <v>0.11581049644192967</v>
      </c>
      <c r="C9" s="1">
        <f>'Expected claims 5xs5'!$F$5*B9</f>
        <v>1664416.3517197631</v>
      </c>
      <c r="D9" s="5">
        <f t="shared" si="0"/>
        <v>0.9566303671497991</v>
      </c>
      <c r="E9" s="1">
        <f t="shared" si="1"/>
        <v>1592231.2256358061</v>
      </c>
      <c r="H9" t="s">
        <v>20</v>
      </c>
      <c r="I9" s="13" t="str">
        <f>IF(I8&lt;0,"No","Yes")</f>
        <v>Yes</v>
      </c>
    </row>
    <row r="10" spans="1:9" x14ac:dyDescent="0.35">
      <c r="A10">
        <f t="shared" si="2"/>
        <v>7</v>
      </c>
      <c r="B10" s="10">
        <f>'Payout pattern 5xs5'!B11-'Payout pattern 5xs5'!B10</f>
        <v>0.13194991404178974</v>
      </c>
      <c r="C10" s="1">
        <f>'Expected claims 5xs5'!$F$5*B10</f>
        <v>1896370.3747638701</v>
      </c>
      <c r="D10" s="5">
        <f t="shared" si="0"/>
        <v>0.94958721064919693</v>
      </c>
      <c r="E10" s="1">
        <f t="shared" si="1"/>
        <v>1800769.0545297957</v>
      </c>
    </row>
    <row r="11" spans="1:9" x14ac:dyDescent="0.35">
      <c r="A11">
        <f t="shared" si="2"/>
        <v>8</v>
      </c>
      <c r="B11" s="10">
        <f>'Payout pattern 5xs5'!B12-'Payout pattern 5xs5'!B11</f>
        <v>0.12904646243941847</v>
      </c>
      <c r="C11" s="1">
        <f>'Expected claims 5xs5'!$F$5*B11</f>
        <v>1854642.2717690188</v>
      </c>
      <c r="D11" s="5">
        <f t="shared" si="0"/>
        <v>0.94259590913375435</v>
      </c>
      <c r="E11" s="1">
        <f t="shared" si="1"/>
        <v>1748178.2182760099</v>
      </c>
    </row>
    <row r="12" spans="1:9" x14ac:dyDescent="0.35">
      <c r="A12">
        <f t="shared" si="2"/>
        <v>9</v>
      </c>
      <c r="B12" s="10">
        <f>'Payout pattern 5xs5'!B13-'Payout pattern 5xs5'!B12</f>
        <v>0.11427880612398633</v>
      </c>
      <c r="C12" s="1">
        <f>'Expected claims 5xs5'!$F$5*B12</f>
        <v>1642403.0585444414</v>
      </c>
      <c r="D12" s="5">
        <f t="shared" si="0"/>
        <v>0.93565608082301777</v>
      </c>
      <c r="E12" s="1">
        <f t="shared" si="1"/>
        <v>1536724.4088894294</v>
      </c>
      <c r="I12" s="1"/>
    </row>
    <row r="13" spans="1:9" x14ac:dyDescent="0.35">
      <c r="A13">
        <f t="shared" si="2"/>
        <v>10</v>
      </c>
      <c r="B13" s="10">
        <f>'Payout pattern 5xs5'!B14-'Payout pattern 5xs5'!B13</f>
        <v>9.467799876124261E-2</v>
      </c>
      <c r="C13" s="1">
        <f>'Expected claims 5xs5'!$F$5*B13</f>
        <v>1360702.3035716983</v>
      </c>
      <c r="D13" s="5">
        <f t="shared" si="0"/>
        <v>0.92876734674737782</v>
      </c>
      <c r="E13" s="1">
        <f t="shared" si="1"/>
        <v>1263775.8682013312</v>
      </c>
    </row>
    <row r="14" spans="1:9" x14ac:dyDescent="0.35">
      <c r="A14">
        <f t="shared" si="2"/>
        <v>11</v>
      </c>
      <c r="B14" s="10">
        <f>'Payout pattern 5xs5'!B15-'Payout pattern 5xs5'!B14</f>
        <v>7.4934692076070841E-2</v>
      </c>
      <c r="C14" s="1">
        <f>'Expected claims 5xs5'!$F$5*B14</f>
        <v>1076953.5632293634</v>
      </c>
      <c r="D14" s="5">
        <f t="shared" si="0"/>
        <v>0.9219293307273756</v>
      </c>
      <c r="E14" s="1">
        <f t="shared" si="1"/>
        <v>992875.07777250942</v>
      </c>
    </row>
    <row r="15" spans="1:9" x14ac:dyDescent="0.35">
      <c r="A15">
        <f t="shared" si="2"/>
        <v>12</v>
      </c>
      <c r="B15" s="10">
        <f>'Payout pattern 5xs5'!B16-'Payout pattern 5xs5'!B15</f>
        <v>5.7453249107243254E-2</v>
      </c>
      <c r="C15" s="1">
        <f>'Expected claims 5xs5'!$F$5*B15</f>
        <v>825712.0918350775</v>
      </c>
      <c r="D15" s="5">
        <f t="shared" si="0"/>
        <v>0.91514165935315961</v>
      </c>
      <c r="E15" s="1">
        <f t="shared" si="1"/>
        <v>755643.53386992135</v>
      </c>
    </row>
    <row r="16" spans="1:9" x14ac:dyDescent="0.35">
      <c r="A16">
        <f t="shared" si="2"/>
        <v>13</v>
      </c>
      <c r="B16" s="10">
        <f>'Payout pattern 5xs5'!B17-'Payout pattern 5xs5'!B16</f>
        <v>4.3081783470755086E-2</v>
      </c>
      <c r="C16" s="1">
        <f>'Expected claims 5xs5'!$F$5*B16</f>
        <v>619166.8896431179</v>
      </c>
      <c r="D16" s="5">
        <f t="shared" si="0"/>
        <v>0.9084039619640949</v>
      </c>
      <c r="E16" s="1">
        <f t="shared" si="1"/>
        <v>562453.65566879383</v>
      </c>
    </row>
    <row r="17" spans="1:5" x14ac:dyDescent="0.35">
      <c r="A17">
        <f t="shared" si="2"/>
        <v>14</v>
      </c>
      <c r="B17" s="10">
        <f>'Payout pattern 5xs5'!B18-'Payout pattern 5xs5'!B17</f>
        <v>3.1808217812701822E-2</v>
      </c>
      <c r="C17" s="1">
        <f>'Expected claims 5xs5'!$F$5*B17</f>
        <v>457144.38218535116</v>
      </c>
      <c r="D17" s="5">
        <f t="shared" si="0"/>
        <v>0.9017158706285221</v>
      </c>
      <c r="E17" s="1">
        <f t="shared" si="1"/>
        <v>412214.34458520176</v>
      </c>
    </row>
    <row r="18" spans="1:5" x14ac:dyDescent="0.35">
      <c r="A18">
        <f t="shared" si="2"/>
        <v>15</v>
      </c>
      <c r="B18" s="10">
        <f>'Payout pattern 5xs5'!B19-'Payout pattern 5xs5'!B18</f>
        <v>2.3235252556805364E-2</v>
      </c>
      <c r="C18" s="1">
        <f>'Expected claims 5xs5'!$F$5*B18</f>
        <v>333934.62147256208</v>
      </c>
      <c r="D18" s="5">
        <f t="shared" si="0"/>
        <v>0.89507702012366552</v>
      </c>
      <c r="E18" s="1">
        <f t="shared" si="1"/>
        <v>298897.20590378507</v>
      </c>
    </row>
    <row r="19" spans="1:5" x14ac:dyDescent="0.35">
      <c r="A19">
        <f t="shared" si="2"/>
        <v>16</v>
      </c>
      <c r="B19" s="10">
        <f>'Payout pattern 5xs5'!B20-'Payout pattern 5xs5'!B19</f>
        <v>1.6851859104965783E-2</v>
      </c>
      <c r="C19" s="1">
        <f>'Expected claims 5xs5'!$F$5*B19</f>
        <v>242193.15789952473</v>
      </c>
      <c r="D19" s="5">
        <f t="shared" si="0"/>
        <v>0.888487047915689</v>
      </c>
      <c r="E19" s="1">
        <f t="shared" si="1"/>
        <v>215185.48388752705</v>
      </c>
    </row>
    <row r="20" spans="1:5" x14ac:dyDescent="0.35">
      <c r="A20">
        <f t="shared" si="2"/>
        <v>17</v>
      </c>
      <c r="B20" s="10">
        <f>'Payout pattern 5xs5'!B21-'Payout pattern 5xs5'!B20</f>
        <v>1.2166698325119518E-2</v>
      </c>
      <c r="C20" s="1">
        <f>'Expected claims 5xs5'!$F$5*B20</f>
        <v>174858.51680917776</v>
      </c>
      <c r="D20" s="5">
        <f t="shared" si="0"/>
        <v>0.88194559413989781</v>
      </c>
      <c r="E20" s="1">
        <f t="shared" si="1"/>
        <v>154215.6984976916</v>
      </c>
    </row>
    <row r="21" spans="1:5" x14ac:dyDescent="0.35">
      <c r="A21">
        <f t="shared" si="2"/>
        <v>18</v>
      </c>
      <c r="B21" s="10">
        <f>'Payout pattern 5xs5'!B22-'Payout pattern 5xs5'!B21</f>
        <v>8.7613107129301815E-3</v>
      </c>
      <c r="C21" s="1">
        <f>'Expected claims 5xs5'!$F$5*B21</f>
        <v>125916.64193763775</v>
      </c>
      <c r="D21" s="5">
        <f t="shared" si="0"/>
        <v>0.87545230158108933</v>
      </c>
      <c r="E21" s="1">
        <f t="shared" si="1"/>
        <v>110234.01399166688</v>
      </c>
    </row>
    <row r="22" spans="1:5" x14ac:dyDescent="0.35">
      <c r="A22">
        <f t="shared" si="2"/>
        <v>19</v>
      </c>
      <c r="B22" s="10">
        <f>'Payout pattern 5xs5'!B23-'Payout pattern 5xs5'!B22</f>
        <v>6.301962463721722E-3</v>
      </c>
      <c r="C22" s="1">
        <f>'Expected claims 5xs5'!$F$5*B22</f>
        <v>90571.145922011434</v>
      </c>
      <c r="D22" s="5">
        <f t="shared" si="0"/>
        <v>0.86900681565404425</v>
      </c>
      <c r="E22" s="1">
        <f t="shared" si="1"/>
        <v>78706.943107824933</v>
      </c>
    </row>
    <row r="23" spans="1:5" x14ac:dyDescent="0.35">
      <c r="A23">
        <f t="shared" si="2"/>
        <v>20</v>
      </c>
      <c r="B23" s="10">
        <f>'Payout pattern 5xs5'!B24-'Payout pattern 5xs5'!B23</f>
        <v>4.5329196711360042E-3</v>
      </c>
      <c r="C23" s="1">
        <f>'Expected claims 5xs5'!$F$5*B23</f>
        <v>65146.64778640357</v>
      </c>
      <c r="D23" s="5">
        <f t="shared" si="0"/>
        <v>0.86260878438416411</v>
      </c>
      <c r="E23" s="1">
        <f t="shared" si="1"/>
        <v>56196.070653732881</v>
      </c>
    </row>
    <row r="24" spans="1:5" x14ac:dyDescent="0.35">
      <c r="A24">
        <f t="shared" si="2"/>
        <v>21</v>
      </c>
      <c r="B24" s="10">
        <f>'Payout pattern 5xs5'!B25-'Payout pattern 5xs5'!B24</f>
        <v>3.2632135660328743E-3</v>
      </c>
      <c r="C24" s="1">
        <f>'Expected claims 5xs5'!$F$5*B24</f>
        <v>46898.564338529453</v>
      </c>
      <c r="D24" s="5">
        <f t="shared" si="0"/>
        <v>0.8562578583882503</v>
      </c>
      <c r="E24" s="1">
        <f t="shared" si="1"/>
        <v>40157.264261992801</v>
      </c>
    </row>
    <row r="25" spans="1:5" x14ac:dyDescent="0.35">
      <c r="A25">
        <f t="shared" si="2"/>
        <v>22</v>
      </c>
      <c r="B25" s="10">
        <f>'Payout pattern 5xs5'!B26-'Payout pattern 5xs5'!B25</f>
        <v>2.3526679515535331E-3</v>
      </c>
      <c r="C25" s="1">
        <f>'Expected claims 5xs5'!$F$5*B25</f>
        <v>33812.297926692947</v>
      </c>
      <c r="D25" s="5">
        <f t="shared" si="0"/>
        <v>0.84995369085542649</v>
      </c>
      <c r="E25" s="1">
        <f t="shared" si="1"/>
        <v>28738.887419095954</v>
      </c>
    </row>
    <row r="26" spans="1:5" x14ac:dyDescent="0.35">
      <c r="A26">
        <f t="shared" si="2"/>
        <v>23</v>
      </c>
      <c r="B26" s="10">
        <f>'Payout pattern 5xs5'!B27-'Payout pattern 5xs5'!B26</f>
        <v>1.6995696791514137E-3</v>
      </c>
      <c r="C26" s="1">
        <f>'Expected claims 5xs5'!$F$5*B26</f>
        <v>24426.037809838352</v>
      </c>
      <c r="D26" s="5">
        <f t="shared" si="0"/>
        <v>0.84369593752819827</v>
      </c>
      <c r="E26" s="1">
        <f t="shared" si="1"/>
        <v>20608.148870070785</v>
      </c>
    </row>
    <row r="27" spans="1:5" x14ac:dyDescent="0.35">
      <c r="A27">
        <f>A26+1</f>
        <v>24</v>
      </c>
      <c r="B27" s="10">
        <f>'Payout pattern 5xs5'!B28-'Payout pattern 5xs5'!B27</f>
        <v>1.2306780389864658E-3</v>
      </c>
      <c r="C27" s="11">
        <f>'Expected claims 5xs5'!F5-SUM('Cashflow projection 5xs5'!C4:C26)</f>
        <v>66107.825000980869</v>
      </c>
      <c r="D27" s="5">
        <f t="shared" si="0"/>
        <v>0.83748425668365445</v>
      </c>
      <c r="E27" s="1">
        <f t="shared" si="1"/>
        <v>55364.262681919572</v>
      </c>
    </row>
    <row r="29" spans="1:5" x14ac:dyDescent="0.35">
      <c r="B29" t="s">
        <v>39</v>
      </c>
      <c r="C29" t="s">
        <v>39</v>
      </c>
    </row>
    <row r="30" spans="1:5" x14ac:dyDescent="0.35">
      <c r="B30" t="str">
        <f>IF(ROUND(SUM(B4:B27),2)=100%,"OK","Check")</f>
        <v>OK</v>
      </c>
      <c r="C30" t="str">
        <f>IF(ROUND(SUM(C4:C27),0)=ROUND('Expected claims 5xs5'!F5,0),"OK","Check")</f>
        <v>OK</v>
      </c>
    </row>
  </sheetData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D9F350256FC04C9EF19E11D9C59124" ma:contentTypeVersion="16" ma:contentTypeDescription="Create a new document." ma:contentTypeScope="" ma:versionID="b0217221726cbdd1c143bf9b6ea60d74">
  <xsd:schema xmlns:xsd="http://www.w3.org/2001/XMLSchema" xmlns:xs="http://www.w3.org/2001/XMLSchema" xmlns:p="http://schemas.microsoft.com/office/2006/metadata/properties" xmlns:ns2="a7e82283-17b9-4d2e-a750-27f219094220" xmlns:ns3="724395a5-9866-4f6b-88f5-95467eafe09f" targetNamespace="http://schemas.microsoft.com/office/2006/metadata/properties" ma:root="true" ma:fieldsID="0c4e0139d5e6941dae651b83831b6a6a" ns2:_="" ns3:_="">
    <xsd:import namespace="a7e82283-17b9-4d2e-a750-27f219094220"/>
    <xsd:import namespace="724395a5-9866-4f6b-88f5-95467eafe0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82283-17b9-4d2e-a750-27f2190942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2764dbc-7309-45b3-8ffb-b5aa3fc55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4395a5-9866-4f6b-88f5-95467eafe09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6c3e70e-9e06-41d9-9fa0-227894058239}" ma:internalName="TaxCatchAll" ma:showField="CatchAllData" ma:web="724395a5-9866-4f6b-88f5-95467eafe0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7e82283-17b9-4d2e-a750-27f219094220">
      <Terms xmlns="http://schemas.microsoft.com/office/infopath/2007/PartnerControls"/>
    </lcf76f155ced4ddcb4097134ff3c332f>
    <TaxCatchAll xmlns="724395a5-9866-4f6b-88f5-95467eafe09f" xsi:nil="true"/>
  </documentManagement>
</p:properties>
</file>

<file path=customXml/itemProps1.xml><?xml version="1.0" encoding="utf-8"?>
<ds:datastoreItem xmlns:ds="http://schemas.openxmlformats.org/officeDocument/2006/customXml" ds:itemID="{8DF0840A-ABF1-4B69-AB03-085C183BE739}"/>
</file>

<file path=customXml/itemProps2.xml><?xml version="1.0" encoding="utf-8"?>
<ds:datastoreItem xmlns:ds="http://schemas.openxmlformats.org/officeDocument/2006/customXml" ds:itemID="{8FDC9F7C-8BB0-4827-A434-6862761581F5}"/>
</file>

<file path=customXml/itemProps3.xml><?xml version="1.0" encoding="utf-8"?>
<ds:datastoreItem xmlns:ds="http://schemas.openxmlformats.org/officeDocument/2006/customXml" ds:itemID="{A6063F67-0195-495C-9FCF-2D7AA1E514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Claims history</vt:lpstr>
      <vt:lpstr>Inflation rates</vt:lpstr>
      <vt:lpstr>Adjusted claims inflation</vt:lpstr>
      <vt:lpstr>Policy features 5xs5</vt:lpstr>
      <vt:lpstr>Expected claims 5xs5</vt:lpstr>
      <vt:lpstr>Payout pattern 5xs5</vt:lpstr>
      <vt:lpstr>Cashflow projection 5xs5</vt:lpstr>
      <vt:lpstr>ClaimsData</vt:lpstr>
      <vt:lpstr>Discount</vt:lpstr>
      <vt:lpstr>LowerLevel</vt:lpstr>
      <vt:lpstr>UpperLevel</vt:lpstr>
    </vt:vector>
  </TitlesOfParts>
  <Company>Hannover Rück 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Dempsey Liam</dc:creator>
  <cp:lastModifiedBy>alexa486</cp:lastModifiedBy>
  <dcterms:created xsi:type="dcterms:W3CDTF">2020-04-25T18:03:34Z</dcterms:created>
  <dcterms:modified xsi:type="dcterms:W3CDTF">2021-01-20T19:26:36Z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c700311-1b20-487f-9129-30717d50ca8e_Enabled">
    <vt:lpwstr>True</vt:lpwstr>
  </property>
  <property fmtid="{D5CDD505-2E9C-101B-9397-08002B2CF9AE}" pid="3" name="MSIP_Label_9c700311-1b20-487f-9129-30717d50ca8e_SiteId">
    <vt:lpwstr>76e3921f-489b-4b7e-9547-9ea297add9b5</vt:lpwstr>
  </property>
  <property fmtid="{D5CDD505-2E9C-101B-9397-08002B2CF9AE}" pid="4" name="MSIP_Label_9c700311-1b20-487f-9129-30717d50ca8e_Owner">
    <vt:lpwstr>aj.vickersmith@towerswatson.com</vt:lpwstr>
  </property>
  <property fmtid="{D5CDD505-2E9C-101B-9397-08002B2CF9AE}" pid="5" name="MSIP_Label_9c700311-1b20-487f-9129-30717d50ca8e_SetDate">
    <vt:lpwstr>2020-11-01T12:26:31.3378149Z</vt:lpwstr>
  </property>
  <property fmtid="{D5CDD505-2E9C-101B-9397-08002B2CF9AE}" pid="6" name="MSIP_Label_9c700311-1b20-487f-9129-30717d50ca8e_Name">
    <vt:lpwstr>Confidential</vt:lpwstr>
  </property>
  <property fmtid="{D5CDD505-2E9C-101B-9397-08002B2CF9AE}" pid="7" name="MSIP_Label_9c700311-1b20-487f-9129-30717d50ca8e_Application">
    <vt:lpwstr>Microsoft Azure Information Protection</vt:lpwstr>
  </property>
  <property fmtid="{D5CDD505-2E9C-101B-9397-08002B2CF9AE}" pid="8" name="MSIP_Label_9c700311-1b20-487f-9129-30717d50ca8e_ActionId">
    <vt:lpwstr>730bb411-9a8a-426c-b1d3-b35c70fc31f4</vt:lpwstr>
  </property>
  <property fmtid="{D5CDD505-2E9C-101B-9397-08002B2CF9AE}" pid="9" name="MSIP_Label_9c700311-1b20-487f-9129-30717d50ca8e_Extended_MSFT_Method">
    <vt:lpwstr>Automatic</vt:lpwstr>
  </property>
  <property fmtid="{D5CDD505-2E9C-101B-9397-08002B2CF9AE}" pid="10" name="MSIP_Label_d347b247-e90e-43a3-9d7b-004f14ae6873_Enabled">
    <vt:lpwstr>True</vt:lpwstr>
  </property>
  <property fmtid="{D5CDD505-2E9C-101B-9397-08002B2CF9AE}" pid="11" name="MSIP_Label_d347b247-e90e-43a3-9d7b-004f14ae6873_SiteId">
    <vt:lpwstr>76e3921f-489b-4b7e-9547-9ea297add9b5</vt:lpwstr>
  </property>
  <property fmtid="{D5CDD505-2E9C-101B-9397-08002B2CF9AE}" pid="12" name="MSIP_Label_d347b247-e90e-43a3-9d7b-004f14ae6873_Owner">
    <vt:lpwstr>aj.vickersmith@towerswatson.com</vt:lpwstr>
  </property>
  <property fmtid="{D5CDD505-2E9C-101B-9397-08002B2CF9AE}" pid="13" name="MSIP_Label_d347b247-e90e-43a3-9d7b-004f14ae6873_SetDate">
    <vt:lpwstr>2020-11-01T12:26:31.3378149Z</vt:lpwstr>
  </property>
  <property fmtid="{D5CDD505-2E9C-101B-9397-08002B2CF9AE}" pid="14" name="MSIP_Label_d347b247-e90e-43a3-9d7b-004f14ae6873_Name">
    <vt:lpwstr>Anyone (No Protection)</vt:lpwstr>
  </property>
  <property fmtid="{D5CDD505-2E9C-101B-9397-08002B2CF9AE}" pid="15" name="MSIP_Label_d347b247-e90e-43a3-9d7b-004f14ae6873_Application">
    <vt:lpwstr>Microsoft Azure Information Protection</vt:lpwstr>
  </property>
  <property fmtid="{D5CDD505-2E9C-101B-9397-08002B2CF9AE}" pid="16" name="MSIP_Label_d347b247-e90e-43a3-9d7b-004f14ae6873_ActionId">
    <vt:lpwstr>730bb411-9a8a-426c-b1d3-b35c70fc31f4</vt:lpwstr>
  </property>
  <property fmtid="{D5CDD505-2E9C-101B-9397-08002B2CF9AE}" pid="17" name="MSIP_Label_d347b247-e90e-43a3-9d7b-004f14ae6873_Parent">
    <vt:lpwstr>9c700311-1b20-487f-9129-30717d50ca8e</vt:lpwstr>
  </property>
  <property fmtid="{D5CDD505-2E9C-101B-9397-08002B2CF9AE}" pid="18" name="MSIP_Label_d347b247-e90e-43a3-9d7b-004f14ae6873_Extended_MSFT_Method">
    <vt:lpwstr>Automatic</vt:lpwstr>
  </property>
  <property fmtid="{D5CDD505-2E9C-101B-9397-08002B2CF9AE}" pid="19" name="Sensitivity">
    <vt:lpwstr>Confidential Anyone (No Protection)</vt:lpwstr>
  </property>
  <property fmtid="{D5CDD505-2E9C-101B-9397-08002B2CF9AE}" pid="20" name="ContentTypeId">
    <vt:lpwstr>0x010100BDC43C60E4A30943911717CC463D6A41</vt:lpwstr>
  </property>
  <property fmtid="{D5CDD505-2E9C-101B-9397-08002B2CF9AE}" pid="21" name="MediaServiceImageTags">
    <vt:lpwstr/>
  </property>
</Properties>
</file>